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20" windowHeight="12645" tabRatio="248" firstSheet="1" activeTab="2"/>
  </bookViews>
  <sheets>
    <sheet name="Cover Sheet" sheetId="1" r:id="rId1"/>
    <sheet name="Budget" sheetId="2" r:id="rId2"/>
    <sheet name="Salaries" sheetId="3" r:id="rId3"/>
    <sheet name="Fund Balance" sheetId="4" r:id="rId4"/>
    <sheet name="Sheet1" sheetId="5" r:id="rId5"/>
  </sheets>
  <definedNames>
    <definedName name="Excel_BuiltIn_Print_Area">'Budget'!$A$470:$J$515</definedName>
    <definedName name="Excel_BuiltIn_Print_Area_2">'Budget'!$A$470:$J$515</definedName>
    <definedName name="_xlnm.Print_Area" localSheetId="1">'Budget'!$A$470:$J$515</definedName>
    <definedName name="_xlnm.Print_Area" localSheetId="0">'Cover Sheet'!$A$1:$E$81</definedName>
  </definedNames>
  <calcPr fullCalcOnLoad="1"/>
</workbook>
</file>

<file path=xl/sharedStrings.xml><?xml version="1.0" encoding="utf-8"?>
<sst xmlns="http://schemas.openxmlformats.org/spreadsheetml/2006/main" count="947" uniqueCount="503">
  <si>
    <t>APPROPRIATIONS</t>
  </si>
  <si>
    <t>LESS</t>
  </si>
  <si>
    <t>AMOUNT</t>
  </si>
  <si>
    <t>AND PROVISIONS</t>
  </si>
  <si>
    <t>ESTIMATED</t>
  </si>
  <si>
    <t>UNEXPENDED</t>
  </si>
  <si>
    <t>TO BE RAISED</t>
  </si>
  <si>
    <t>FUND</t>
  </si>
  <si>
    <t>FOR OTHER USES</t>
  </si>
  <si>
    <t>REVENUES</t>
  </si>
  <si>
    <t>BALANCE</t>
  </si>
  <si>
    <t>BY PROP TAXES</t>
  </si>
  <si>
    <t>T32</t>
  </si>
  <si>
    <t>"A" GENERAL-TOWNWIDE</t>
  </si>
  <si>
    <t>T108</t>
  </si>
  <si>
    <t>w/o prop taxes income</t>
  </si>
  <si>
    <t>T111w/o E6</t>
  </si>
  <si>
    <t>2016 Budget</t>
  </si>
  <si>
    <t>2015 Budget</t>
  </si>
  <si>
    <t>2014 Budget</t>
  </si>
  <si>
    <t>2013 Budget</t>
  </si>
  <si>
    <t>2012 Budget</t>
  </si>
  <si>
    <t>2011 Budget</t>
  </si>
  <si>
    <t>"B" GENERAL - OUTSIDE</t>
  </si>
  <si>
    <t>"DA" HWY - TOWNWIDE</t>
  </si>
  <si>
    <t>"DB" - HWY - OUTSIDE</t>
  </si>
  <si>
    <t>SUB-TOTAL 2016</t>
  </si>
  <si>
    <t>SUB-TOTAL 2015</t>
  </si>
  <si>
    <t>SUB-TOTAL 2014</t>
  </si>
  <si>
    <t>SUB-TOTAL 2013</t>
  </si>
  <si>
    <t>SUB-TOTAL 2012</t>
  </si>
  <si>
    <t>SUB-TOTAL 2011</t>
  </si>
  <si>
    <t>SPECIAL DISTRICTS</t>
  </si>
  <si>
    <t>OTSEGO FIRE PROTECTION</t>
  </si>
  <si>
    <t>2% inc</t>
  </si>
  <si>
    <t>modified to $32,421</t>
  </si>
  <si>
    <t>SCHUYLER LAKE FD</t>
  </si>
  <si>
    <t>FLY CREEK FD</t>
  </si>
  <si>
    <t>FLY CREEK LIGHT DIST</t>
  </si>
  <si>
    <t>GRAND TOTALS 2016</t>
  </si>
  <si>
    <t>GRAND TOTALS 2015</t>
  </si>
  <si>
    <t>GRAND TOTALS 2014</t>
  </si>
  <si>
    <t>GRAND TOTALS 2013</t>
  </si>
  <si>
    <t>GRAND TOTALS 2012</t>
  </si>
  <si>
    <t>GRAND TOTALS 2011</t>
  </si>
  <si>
    <t>BUDGET WORKSHEET</t>
  </si>
  <si>
    <t>A - GENERAL FUND  - TOWNWIDE</t>
  </si>
  <si>
    <t>2001</t>
  </si>
  <si>
    <t>2002</t>
  </si>
  <si>
    <t>2003</t>
  </si>
  <si>
    <t>2004</t>
  </si>
  <si>
    <t>2005</t>
  </si>
  <si>
    <t>2006</t>
  </si>
  <si>
    <t>Actual</t>
  </si>
  <si>
    <t>ADOPTED</t>
  </si>
  <si>
    <t>Tentative</t>
  </si>
  <si>
    <t>Preliminary</t>
  </si>
  <si>
    <t>Final</t>
  </si>
  <si>
    <t>ACCOUNTS</t>
  </si>
  <si>
    <t>CODE</t>
  </si>
  <si>
    <t>Budget</t>
  </si>
  <si>
    <t>Proposed</t>
  </si>
  <si>
    <t>BUDGET 2015</t>
  </si>
  <si>
    <t>Budget 2016</t>
  </si>
  <si>
    <t>(11/12/2014)</t>
  </si>
  <si>
    <t>ESTIMATED REVENUES</t>
  </si>
  <si>
    <t>Real Property Taxes</t>
  </si>
  <si>
    <t>A1001</t>
  </si>
  <si>
    <t>Interest and Penalties</t>
  </si>
  <si>
    <t xml:space="preserve">       on Real Prop. Taxes</t>
  </si>
  <si>
    <t>A1090</t>
  </si>
  <si>
    <t>Sales Tax Revenue</t>
  </si>
  <si>
    <t>A1120</t>
  </si>
  <si>
    <t>Clerk Fees</t>
  </si>
  <si>
    <t>A1255</t>
  </si>
  <si>
    <t>PILOT</t>
  </si>
  <si>
    <t>A1955</t>
  </si>
  <si>
    <t>Interest &amp; Earnings</t>
  </si>
  <si>
    <t>A2401</t>
  </si>
  <si>
    <t>Dog Licenses</t>
  </si>
  <si>
    <t>A2544</t>
  </si>
  <si>
    <t>Licenses, Other</t>
  </si>
  <si>
    <t>A2545</t>
  </si>
  <si>
    <t>Fines &amp; Forfeited Bail</t>
  </si>
  <si>
    <t>A2610</t>
  </si>
  <si>
    <t>Fines &amp; Forfeited Bail (DA funds)</t>
  </si>
  <si>
    <t>Fines &amp; Dog Pen Cases</t>
  </si>
  <si>
    <t>A2611</t>
  </si>
  <si>
    <t>Sale of Scrap</t>
  </si>
  <si>
    <t>A2650</t>
  </si>
  <si>
    <t>Sales, Other</t>
  </si>
  <si>
    <t>A2655</t>
  </si>
  <si>
    <t>Sale of Equipment</t>
  </si>
  <si>
    <t>A2665</t>
  </si>
  <si>
    <t>Insurance Recovery</t>
  </si>
  <si>
    <t>A2680</t>
  </si>
  <si>
    <t>Refund of Prior Yr Exp.</t>
  </si>
  <si>
    <t>A2701</t>
  </si>
  <si>
    <t>Misc. Revenue</t>
  </si>
  <si>
    <t>A2770</t>
  </si>
  <si>
    <t>Revenue Sharing, per Capita</t>
  </si>
  <si>
    <t>A3001</t>
  </si>
  <si>
    <t>Mortgage Tax</t>
  </si>
  <si>
    <t>A3005</t>
  </si>
  <si>
    <t>Star Program</t>
  </si>
  <si>
    <t>A3040</t>
  </si>
  <si>
    <t xml:space="preserve"> </t>
  </si>
  <si>
    <t>Justice Court Assist.</t>
  </si>
  <si>
    <t>A3089</t>
  </si>
  <si>
    <t>Aid, Grants (Court Security)</t>
  </si>
  <si>
    <t>A3989</t>
  </si>
  <si>
    <t>Aid, Grants (Home &amp; Comm.)</t>
  </si>
  <si>
    <t>Interfund transfer revenue</t>
  </si>
  <si>
    <t>A5031</t>
  </si>
  <si>
    <t>Total Revenues</t>
  </si>
  <si>
    <t>GENERAL FUND APPROPRIATIONS</t>
  </si>
  <si>
    <t xml:space="preserve">Actual </t>
  </si>
  <si>
    <t>Town Board/Personal Services</t>
  </si>
  <si>
    <t>A1010.1</t>
  </si>
  <si>
    <t>Equipment</t>
  </si>
  <si>
    <t>A1010.2</t>
  </si>
  <si>
    <t>Contractual Exp.</t>
  </si>
  <si>
    <t>A1010.4</t>
  </si>
  <si>
    <t>Court/Personal Services</t>
  </si>
  <si>
    <t>A1110.1</t>
  </si>
  <si>
    <t>Court Clerk</t>
  </si>
  <si>
    <t xml:space="preserve">A1110.1 </t>
  </si>
  <si>
    <t>court clerk</t>
  </si>
  <si>
    <t>Court Clerk (pking part time)</t>
  </si>
  <si>
    <t>A1110.2</t>
  </si>
  <si>
    <t>A1110.4</t>
  </si>
  <si>
    <t>Supervisor/Personal Services</t>
  </si>
  <si>
    <t>A1220.1</t>
  </si>
  <si>
    <t>Pers. Svc. - Bkkping</t>
  </si>
  <si>
    <t>A1200.11</t>
  </si>
  <si>
    <t>A1220.2</t>
  </si>
  <si>
    <t>_________</t>
  </si>
  <si>
    <t>A1220.4</t>
  </si>
  <si>
    <t>Contractual Exp/Ind Audit</t>
  </si>
  <si>
    <t>A1320.4</t>
  </si>
  <si>
    <t>Assessor/Personal Services</t>
  </si>
  <si>
    <t>A1355.1</t>
  </si>
  <si>
    <t>A1355.2</t>
  </si>
  <si>
    <t>A1355.4</t>
  </si>
  <si>
    <t>Contractual Exp. (reval)</t>
  </si>
  <si>
    <t>FISCAL AGENT FEE</t>
  </si>
  <si>
    <t>A1380.4</t>
  </si>
  <si>
    <t>Town Clerk/Personal Services</t>
  </si>
  <si>
    <t>A1410.1</t>
  </si>
  <si>
    <t>A1410.2</t>
  </si>
  <si>
    <t>A1410.4</t>
  </si>
  <si>
    <t>Attorney/Personal Services</t>
  </si>
  <si>
    <t>A1420.1</t>
  </si>
  <si>
    <t>A1420.2</t>
  </si>
  <si>
    <r>
      <t xml:space="preserve">Contractual Exp. </t>
    </r>
    <r>
      <rPr>
        <sz val="10"/>
        <color indexed="8"/>
        <rFont val="Arial"/>
        <family val="2"/>
      </rPr>
      <t>(non-assessing legal)</t>
    </r>
  </si>
  <si>
    <t>A1420.4</t>
  </si>
  <si>
    <t>Engineer/Personal Services</t>
  </si>
  <si>
    <t>A1440.1</t>
  </si>
  <si>
    <t>A1440.2</t>
  </si>
  <si>
    <t>A1440.4</t>
  </si>
  <si>
    <t>Elections/Personal Services</t>
  </si>
  <si>
    <t>A1450.1</t>
  </si>
  <si>
    <t>A1450.2</t>
  </si>
  <si>
    <t>A1450.4</t>
  </si>
  <si>
    <t>Buildings/Personal Services</t>
  </si>
  <si>
    <t>A1620.1</t>
  </si>
  <si>
    <t>A1620.2</t>
  </si>
  <si>
    <t>A1620.4</t>
  </si>
  <si>
    <t xml:space="preserve">   Grounds</t>
  </si>
  <si>
    <t>A1620.41</t>
  </si>
  <si>
    <t xml:space="preserve">   Reserve for Buildings</t>
  </si>
  <si>
    <t>A1620.42</t>
  </si>
  <si>
    <t>Buildings Capital Expense</t>
  </si>
  <si>
    <t>A1620.43</t>
  </si>
  <si>
    <t>Unallocated Insur.</t>
  </si>
  <si>
    <t>A1910.4</t>
  </si>
  <si>
    <t>Muni Assoc. Dues</t>
  </si>
  <si>
    <t>A1920.4</t>
  </si>
  <si>
    <t>Judgements &amp; Claims</t>
  </si>
  <si>
    <t>A1930.4</t>
  </si>
  <si>
    <t>Contingent Fund</t>
  </si>
  <si>
    <t>A1990.4</t>
  </si>
  <si>
    <t>Dog Control/Personal Services</t>
  </si>
  <si>
    <t>A3510.1</t>
  </si>
  <si>
    <t>A3510.2</t>
  </si>
  <si>
    <t>A3510.4</t>
  </si>
  <si>
    <t>Highway/Personal Services</t>
  </si>
  <si>
    <t>A5010.1</t>
  </si>
  <si>
    <t>A5010.2</t>
  </si>
  <si>
    <t>A5010.4</t>
  </si>
  <si>
    <t>Highway Garage Utilities</t>
  </si>
  <si>
    <t>A51324</t>
  </si>
  <si>
    <t>Street Lgt/Contractual Exp.</t>
  </si>
  <si>
    <t>A5182.4</t>
  </si>
  <si>
    <t>Vets/Personal Services</t>
  </si>
  <si>
    <t>A6510.1</t>
  </si>
  <si>
    <t>A6510.2</t>
  </si>
  <si>
    <t>A6510.4</t>
  </si>
  <si>
    <t>Aging Prog/Contractual Exp.</t>
  </si>
  <si>
    <t>A6772.4</t>
  </si>
  <si>
    <t>Historian/Personal Services</t>
  </si>
  <si>
    <t>A7510.1</t>
  </si>
  <si>
    <t>A7510.2</t>
  </si>
  <si>
    <t>A7510.4</t>
  </si>
  <si>
    <t>Garbage/Personal Services</t>
  </si>
  <si>
    <t>A8160.1</t>
  </si>
  <si>
    <t>A8160.2</t>
  </si>
  <si>
    <t>A8160.4</t>
  </si>
  <si>
    <t>Cemetery Fund</t>
  </si>
  <si>
    <t>A8810.0</t>
  </si>
  <si>
    <t>State Retirement</t>
  </si>
  <si>
    <t>A9010.8</t>
  </si>
  <si>
    <t>Fire &amp; Police Retirement</t>
  </si>
  <si>
    <t>A9015.8</t>
  </si>
  <si>
    <t>Social Security</t>
  </si>
  <si>
    <t>A9030.8</t>
  </si>
  <si>
    <t>Workers Comp.</t>
  </si>
  <si>
    <t>A9040.8</t>
  </si>
  <si>
    <t>Life Insurance</t>
  </si>
  <si>
    <t>A9045.8</t>
  </si>
  <si>
    <t>Unemployment Ins.</t>
  </si>
  <si>
    <t>A9050.8</t>
  </si>
  <si>
    <t>Disability Ins.</t>
  </si>
  <si>
    <t>A9055.8</t>
  </si>
  <si>
    <t>Hospital &amp; Medical Ins.</t>
  </si>
  <si>
    <t>A9060.8</t>
  </si>
  <si>
    <t>Transfer to other funds</t>
  </si>
  <si>
    <t>A9901</t>
  </si>
  <si>
    <t>Capital Reserve-Building</t>
  </si>
  <si>
    <t>A962</t>
  </si>
  <si>
    <t>Bond Anticipation</t>
  </si>
  <si>
    <t>A9730.3</t>
  </si>
  <si>
    <t>A9730.7</t>
  </si>
  <si>
    <t xml:space="preserve">   TOTAL</t>
  </si>
  <si>
    <t>TOTAL GENERAL</t>
  </si>
  <si>
    <t>FUND APPROPRIATIONS</t>
  </si>
  <si>
    <t>B - GENERAL FUND  - TOWN OUTSIDE VILLAGE</t>
  </si>
  <si>
    <t>LOCAL SOURCES</t>
  </si>
  <si>
    <t>B1001</t>
  </si>
  <si>
    <t>Distribution by County/sales tax</t>
  </si>
  <si>
    <t>B1120</t>
  </si>
  <si>
    <t>Franchises</t>
  </si>
  <si>
    <t>B1170</t>
  </si>
  <si>
    <t>Non-Property Tax</t>
  </si>
  <si>
    <t>B1560</t>
  </si>
  <si>
    <t>Demolition Permit Charges</t>
  </si>
  <si>
    <t>B1570</t>
  </si>
  <si>
    <t xml:space="preserve">Other </t>
  </si>
  <si>
    <t>Vital Statistics Fees</t>
  </si>
  <si>
    <t>B1603</t>
  </si>
  <si>
    <t>Judgements and Claims</t>
  </si>
  <si>
    <t>B19304</t>
  </si>
  <si>
    <t>Zoning Fees</t>
  </si>
  <si>
    <t>B2110</t>
  </si>
  <si>
    <t>Planning Bd. Fees</t>
  </si>
  <si>
    <t>B2115</t>
  </si>
  <si>
    <t>B2401</t>
  </si>
  <si>
    <t>Building Permits</t>
  </si>
  <si>
    <t>B2555</t>
  </si>
  <si>
    <t>Other Permits</t>
  </si>
  <si>
    <t>B2590</t>
  </si>
  <si>
    <t>Minor Sales</t>
  </si>
  <si>
    <t>B2655</t>
  </si>
  <si>
    <t>Youth Programs</t>
  </si>
  <si>
    <t>B3820</t>
  </si>
  <si>
    <t>State Aid - Planning Studies</t>
  </si>
  <si>
    <t>B3902</t>
  </si>
  <si>
    <t>State Aid - Home and Comm</t>
  </si>
  <si>
    <t>B3989</t>
  </si>
  <si>
    <t>Code Enforcement</t>
  </si>
  <si>
    <t>B3995</t>
  </si>
  <si>
    <t>EST. TOTAL REVENUES</t>
  </si>
  <si>
    <t>ActuaL</t>
  </si>
  <si>
    <t xml:space="preserve">APPROPRATIONS </t>
  </si>
  <si>
    <t>B1930.4</t>
  </si>
  <si>
    <t>Zoning Officer</t>
  </si>
  <si>
    <t>B3610.1</t>
  </si>
  <si>
    <t>B3610.2</t>
  </si>
  <si>
    <t>Contractual Expenses</t>
  </si>
  <si>
    <t>B3610.4</t>
  </si>
  <si>
    <t>Personal Services</t>
  </si>
  <si>
    <t>B3620.1</t>
  </si>
  <si>
    <t>B3620.2</t>
  </si>
  <si>
    <t>B3620.4</t>
  </si>
  <si>
    <t>Health Officer</t>
  </si>
  <si>
    <t>B4010.1</t>
  </si>
  <si>
    <t>B4010.2</t>
  </si>
  <si>
    <t>B4010.4</t>
  </si>
  <si>
    <t>Registrar Vital Stats</t>
  </si>
  <si>
    <t>B4020.1</t>
  </si>
  <si>
    <t>B4020.2</t>
  </si>
  <si>
    <t>B4020.4</t>
  </si>
  <si>
    <t>Youth Officer</t>
  </si>
  <si>
    <t>B7310.1</t>
  </si>
  <si>
    <t>B7310.2</t>
  </si>
  <si>
    <t>Contractual Expenses (Youth)</t>
  </si>
  <si>
    <t>B7310.4</t>
  </si>
  <si>
    <t>Contractual Expenses(Library)</t>
  </si>
  <si>
    <t>B7410.4</t>
  </si>
  <si>
    <t>Zoning Clerk</t>
  </si>
  <si>
    <t>B8010.1</t>
  </si>
  <si>
    <t>B8010.2</t>
  </si>
  <si>
    <t>B8010.4</t>
  </si>
  <si>
    <t>Planning Board Clerk</t>
  </si>
  <si>
    <t>B8020.1</t>
  </si>
  <si>
    <t>Planning Board Atty</t>
  </si>
  <si>
    <t>Grant Writing</t>
  </si>
  <si>
    <t>B8020.11</t>
  </si>
  <si>
    <t>B8020.2</t>
  </si>
  <si>
    <t>B8020.4</t>
  </si>
  <si>
    <t>Beautification</t>
  </si>
  <si>
    <t>B8510</t>
  </si>
  <si>
    <t>Conservation</t>
  </si>
  <si>
    <t>B8710.4</t>
  </si>
  <si>
    <t>State Retirement System</t>
  </si>
  <si>
    <t>B9010.8</t>
  </si>
  <si>
    <t>Social Security Emp.</t>
  </si>
  <si>
    <t>B9030.8</t>
  </si>
  <si>
    <t>To Other Funds</t>
  </si>
  <si>
    <t>B9901.9</t>
  </si>
  <si>
    <t>B9905.9</t>
  </si>
  <si>
    <t>Transfer to Reserve</t>
  </si>
  <si>
    <t>B9950.9</t>
  </si>
  <si>
    <t>TOTAL APPROPRIATIONS</t>
  </si>
  <si>
    <t>DA - HIGHWAY FUND  - TOWNWIDE</t>
  </si>
  <si>
    <t>DA1001</t>
  </si>
  <si>
    <t>Sales Tax-County</t>
  </si>
  <si>
    <t>DA1120</t>
  </si>
  <si>
    <t>Svcs for Other Gov'ts</t>
  </si>
  <si>
    <t>DA2300</t>
  </si>
  <si>
    <t>Snow Removal-Other Gov</t>
  </si>
  <si>
    <t>DA2302</t>
  </si>
  <si>
    <t>DA2401</t>
  </si>
  <si>
    <t>Rental of Equipment</t>
  </si>
  <si>
    <t>DA2414</t>
  </si>
  <si>
    <t>Sale of Scrap &amp; Excess Materials</t>
  </si>
  <si>
    <t>DA2650</t>
  </si>
  <si>
    <t>DA2655</t>
  </si>
  <si>
    <t>DA2665</t>
  </si>
  <si>
    <t>DA2680</t>
  </si>
  <si>
    <t>Refund of Prior Yrs Exp</t>
  </si>
  <si>
    <t>DA2701</t>
  </si>
  <si>
    <t>Interfund Revenues</t>
  </si>
  <si>
    <t>DA2801</t>
  </si>
  <si>
    <t xml:space="preserve">Other Public Safety </t>
  </si>
  <si>
    <t>DA3389</t>
  </si>
  <si>
    <t>State Aid MultiModal Trans Pro</t>
  </si>
  <si>
    <t>DA3505</t>
  </si>
  <si>
    <t>Other Economic Assist (sno&amp;ice)</t>
  </si>
  <si>
    <t>DA3960</t>
  </si>
  <si>
    <t>DA3960?</t>
  </si>
  <si>
    <t xml:space="preserve">                </t>
  </si>
  <si>
    <t>Interfund transfer</t>
  </si>
  <si>
    <t>DA5031</t>
  </si>
  <si>
    <t>Interfund transfer for debt service</t>
  </si>
  <si>
    <t>DA5050</t>
  </si>
  <si>
    <t>TOTAL EST. REVENUES</t>
  </si>
  <si>
    <t>actual</t>
  </si>
  <si>
    <t>Contractual Exp/Bridges</t>
  </si>
  <si>
    <t>DA5120.4</t>
  </si>
  <si>
    <t>DA5130.1</t>
  </si>
  <si>
    <t>DA5130.2</t>
  </si>
  <si>
    <t>Mach/Contractual Exp.</t>
  </si>
  <si>
    <t>DA5130.4</t>
  </si>
  <si>
    <t>Snow Removal/Person Serv</t>
  </si>
  <si>
    <t>DA5142.1</t>
  </si>
  <si>
    <t>DA5142.4</t>
  </si>
  <si>
    <t>DA9010.8</t>
  </si>
  <si>
    <t>DA9030.8</t>
  </si>
  <si>
    <t>Workers' Comp.</t>
  </si>
  <si>
    <t>DA9040.8</t>
  </si>
  <si>
    <t>DA9045.8</t>
  </si>
  <si>
    <t>DA9050.8</t>
  </si>
  <si>
    <t>DA9055.8</t>
  </si>
  <si>
    <t>Hosp. &amp; Medical Ins.</t>
  </si>
  <si>
    <t>DA9060.8</t>
  </si>
  <si>
    <t>Installment purchase, principal</t>
  </si>
  <si>
    <t>DA97856</t>
  </si>
  <si>
    <t>Installment purchase, interest</t>
  </si>
  <si>
    <t>DA97857</t>
  </si>
  <si>
    <t>Transfer to hwy equip reserves</t>
  </si>
  <si>
    <t>DA9950</t>
  </si>
  <si>
    <t>TOTAL APPROP.</t>
  </si>
  <si>
    <t>DA HIGHWAY FUND</t>
  </si>
  <si>
    <t xml:space="preserve">DB - HIGHWAY FUND </t>
  </si>
  <si>
    <t>TOWN OUTSIDE VILLAGE</t>
  </si>
  <si>
    <t>DB1001</t>
  </si>
  <si>
    <t>Distribution by County/Sales Tax</t>
  </si>
  <si>
    <t>DB1120</t>
  </si>
  <si>
    <t>DB2401</t>
  </si>
  <si>
    <t>DB2680</t>
  </si>
  <si>
    <t>Consolidated Highway (CHIPS)</t>
  </si>
  <si>
    <t>DB3501</t>
  </si>
  <si>
    <t>State Aid Emerg Disaster Assis</t>
  </si>
  <si>
    <t>DB3960</t>
  </si>
  <si>
    <t>Fed Emerg Disaster Assist</t>
  </si>
  <si>
    <t>DB4960</t>
  </si>
  <si>
    <t>Interfund Transfers</t>
  </si>
  <si>
    <t>DB5031</t>
  </si>
  <si>
    <t>TOTAL REVENUES</t>
  </si>
  <si>
    <t>Maintenance of Streets Pers Serv</t>
  </si>
  <si>
    <t>DB5110.1</t>
  </si>
  <si>
    <t>Maintenace of streets- cont exp</t>
  </si>
  <si>
    <t>DB5110.4</t>
  </si>
  <si>
    <t>Permanent Improvements</t>
  </si>
  <si>
    <t>DB5112.4</t>
  </si>
  <si>
    <t>Maintenance of Bridges</t>
  </si>
  <si>
    <t>DB51204</t>
  </si>
  <si>
    <t>Equipment, cont. expense</t>
  </si>
  <si>
    <t>DB5130.4</t>
  </si>
  <si>
    <t>Emergency Disaster work</t>
  </si>
  <si>
    <t>DB8760</t>
  </si>
  <si>
    <t>State retirement- Employee Benefits</t>
  </si>
  <si>
    <t>DB9010.8</t>
  </si>
  <si>
    <t>DB9030.8</t>
  </si>
  <si>
    <t>DB9045.8</t>
  </si>
  <si>
    <t>DB9050.8</t>
  </si>
  <si>
    <t>Disability Insurance - Emp. Benefits</t>
  </si>
  <si>
    <t>DB9055.8</t>
  </si>
  <si>
    <t>Unemployment Insurance</t>
  </si>
  <si>
    <t>DB90508</t>
  </si>
  <si>
    <t>DB9060.8</t>
  </si>
  <si>
    <t>Interfund expense</t>
  </si>
  <si>
    <t>DB9901</t>
  </si>
  <si>
    <t>DB9950</t>
  </si>
  <si>
    <t>Fund</t>
  </si>
  <si>
    <t>Opening Balance 1/1/16</t>
  </si>
  <si>
    <t>Project Gain/Loss by 12/31/16</t>
  </si>
  <si>
    <t>End Balance 12/31/16</t>
  </si>
  <si>
    <t>Budgeted Gain/Loss by 2017</t>
  </si>
  <si>
    <t>Ending Balance 2017</t>
  </si>
  <si>
    <t>from the AUD 2015</t>
  </si>
  <si>
    <t>(yr-end proposed) A w111</t>
  </si>
  <si>
    <t>C+D</t>
  </si>
  <si>
    <t>T111 in budget</t>
  </si>
  <si>
    <t>E3 + F3</t>
  </si>
  <si>
    <t>A</t>
  </si>
  <si>
    <t>B</t>
  </si>
  <si>
    <t>DA</t>
  </si>
  <si>
    <t>DB</t>
  </si>
  <si>
    <t>Total Fund Balance</t>
  </si>
  <si>
    <t>Reserve Accounts</t>
  </si>
  <si>
    <t>Opening Balance 1/1/15</t>
  </si>
  <si>
    <t>Ending Balance 2016</t>
  </si>
  <si>
    <t>from the AUD 2014</t>
  </si>
  <si>
    <t>Opening Balance 1/1/14</t>
  </si>
  <si>
    <t>Project Gain/Loss by 12/31/14</t>
  </si>
  <si>
    <t>End Balance 12/31/14</t>
  </si>
  <si>
    <t>Budgeted Gain/Loss by 2015</t>
  </si>
  <si>
    <t>Ending Balance 2015</t>
  </si>
  <si>
    <t>from the AUD 2013</t>
  </si>
  <si>
    <t>TOTAL ENDING BALANCE</t>
  </si>
  <si>
    <t>Opening Balance 1/1/13</t>
  </si>
  <si>
    <t>Project Gain/Loss by 12/31/13</t>
  </si>
  <si>
    <t>End Balance 12/31/13</t>
  </si>
  <si>
    <t>Budgeted Gain/Loss by 2014</t>
  </si>
  <si>
    <t>Ending Balance 2014</t>
  </si>
  <si>
    <t>from the AUD 2012</t>
  </si>
  <si>
    <t>Opening Balance 1/12</t>
  </si>
  <si>
    <t>Projected Gain/Loss by 12/12</t>
  </si>
  <si>
    <t>Ending Balance 12/12</t>
  </si>
  <si>
    <t>Budgeted Gain/Loss by 2013</t>
  </si>
  <si>
    <t>Ending Balance 2013</t>
  </si>
  <si>
    <t>Opening Balance 1/11</t>
  </si>
  <si>
    <t>Projected Gain/Loss by 12/11</t>
  </si>
  <si>
    <t>Ending Balance 12/11</t>
  </si>
  <si>
    <t>Budgeted Gain/Loss by 2012</t>
  </si>
  <si>
    <t>Ending Balance 2012</t>
  </si>
  <si>
    <t>Total Ending Balance</t>
  </si>
  <si>
    <t>Opening Balance 1/10</t>
  </si>
  <si>
    <t>Projected Gain/Loss by 12/10</t>
  </si>
  <si>
    <t>Ending Balance 12/10</t>
  </si>
  <si>
    <t>Budgeted Gain/Loss by 2011</t>
  </si>
  <si>
    <t>Ending Balance 2011</t>
  </si>
  <si>
    <t>Supervisor</t>
  </si>
  <si>
    <t>Town Clerk</t>
  </si>
  <si>
    <t>Council Members</t>
  </si>
  <si>
    <t>Justices</t>
  </si>
  <si>
    <t>Hwy Super</t>
  </si>
  <si>
    <t>TOTAL</t>
  </si>
  <si>
    <t>Other Salaries</t>
  </si>
  <si>
    <t>Assessor</t>
  </si>
  <si>
    <t>BAR</t>
  </si>
  <si>
    <t>Pt Time CC</t>
  </si>
  <si>
    <t>ZEO</t>
  </si>
  <si>
    <t>PB &amp; ZBA  Clerk</t>
  </si>
  <si>
    <t>Zoning Attn.</t>
  </si>
  <si>
    <t>Town board Attn</t>
  </si>
  <si>
    <t>Dog control off.</t>
  </si>
  <si>
    <t>Connie Robinson</t>
  </si>
  <si>
    <t>$12/hr</t>
  </si>
  <si>
    <t>$13/hr</t>
  </si>
  <si>
    <t>$13.39/hr</t>
  </si>
  <si>
    <t>$13.52/hr</t>
  </si>
  <si>
    <t>Budgeted Gain/Loss by 2016</t>
  </si>
  <si>
    <t>Project Gain/Loss by 12/31/15</t>
  </si>
  <si>
    <t>End Balance 12/31/15</t>
  </si>
  <si>
    <t>11/15/15</t>
  </si>
  <si>
    <t>11/11/15</t>
  </si>
  <si>
    <t>TOWN OF OTSEGO BUDGET 2016 FINAL</t>
  </si>
  <si>
    <t>received 11/19/15</t>
  </si>
  <si>
    <t>11/30/2015 FINAL</t>
  </si>
  <si>
    <t>11/30/15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</si>
</sst>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\$* #,##0.00_);_(\$* \(#,##0.00\);_(\$* \-??_);_(@_)"/>
    <numFmt numFmtId="165" formatCode="\$#,##0"/>
    <numFmt numFmtId="166" formatCode="#,##0;[Red]#,##0"/>
    <numFmt numFmtId="167" formatCode="[$$-409]#,##0;\-[$$-409]#,##0"/>
    <numFmt numFmtId="168" formatCode="0_);[Red]\(0\)"/>
    <numFmt numFmtId="169" formatCode="#,##0;\(#,##0\)"/>
    <numFmt numFmtId="170" formatCode="\$#,##0_);[Red]&quot;($&quot;#,##0\)"/>
    <numFmt numFmtId="171" formatCode="[$$-409]#,##0;[Red]\-[$$-409]#,##0"/>
    <numFmt numFmtId="172" formatCode="_(* #,##0.00_);_(* \(#,##0.00\);_(* \-??_);_(@_)"/>
    <numFmt numFmtId="173" formatCode="_(* #,##0_);_(* \(#,##0\);_(* \-_);_(@_)"/>
    <numFmt numFmtId="174" formatCode="\$#,##0;[Red]\$#,##0"/>
    <numFmt numFmtId="175" formatCode="\$#,##0.00_);[Red]&quot;($&quot;#,##0.00\)"/>
    <numFmt numFmtId="176" formatCode="\$#,##0_);&quot;($&quot;#,##0\)"/>
    <numFmt numFmtId="177" formatCode="&quot;$&quot;#,##0"/>
  </numFmts>
  <fonts count="64">
    <font>
      <sz val="12"/>
      <color indexed="8"/>
      <name val="Arial"/>
      <family val="2"/>
    </font>
    <font>
      <sz val="11"/>
      <color indexed="8"/>
      <name val="Calibri"/>
      <family val="2"/>
    </font>
    <font>
      <sz val="9"/>
      <color indexed="8"/>
      <name val="Geneva"/>
      <family val="2"/>
    </font>
    <font>
      <sz val="12"/>
      <color indexed="8"/>
      <name val="Times New Roman"/>
      <family val="1"/>
    </font>
    <font>
      <i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u val="single"/>
      <sz val="12"/>
      <color indexed="8"/>
      <name val="Arial"/>
      <family val="2"/>
    </font>
    <font>
      <b/>
      <sz val="9"/>
      <color indexed="22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u val="single"/>
      <sz val="14"/>
      <color indexed="8"/>
      <name val="Arial"/>
      <family val="2"/>
    </font>
    <font>
      <b/>
      <sz val="9"/>
      <color indexed="8"/>
      <name val="Arial"/>
      <family val="2"/>
    </font>
    <font>
      <sz val="12"/>
      <name val="Arial"/>
      <family val="2"/>
    </font>
    <font>
      <b/>
      <sz val="12"/>
      <color indexed="17"/>
      <name val="Arial"/>
      <family val="2"/>
    </font>
    <font>
      <sz val="11"/>
      <color indexed="8"/>
      <name val="Arial"/>
      <family val="2"/>
    </font>
    <font>
      <u val="single"/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u val="single"/>
      <sz val="10"/>
      <color indexed="8"/>
      <name val="Arial"/>
      <family val="2"/>
    </font>
    <font>
      <sz val="9"/>
      <name val="Arial"/>
      <family val="2"/>
    </font>
    <font>
      <sz val="12"/>
      <color indexed="62"/>
      <name val="Arial"/>
      <family val="2"/>
    </font>
    <font>
      <b/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3" tint="0.39998000860214233"/>
      <name val="Arial"/>
      <family val="2"/>
    </font>
    <font>
      <b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/>
      <top/>
      <bottom style="thin">
        <color indexed="9"/>
      </bottom>
    </border>
    <border>
      <left/>
      <right/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>
        <color indexed="22"/>
      </right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0" fillId="0" borderId="0">
      <alignment/>
      <protection locked="0"/>
    </xf>
    <xf numFmtId="0" fontId="48" fillId="27" borderId="1" applyNumberFormat="0" applyAlignment="0" applyProtection="0"/>
    <xf numFmtId="0" fontId="49" fillId="28" borderId="2" applyNumberFormat="0" applyAlignment="0" applyProtection="0"/>
    <xf numFmtId="172" fontId="0" fillId="0" borderId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 locked="0"/>
    </xf>
    <xf numFmtId="0" fontId="2" fillId="0" borderId="0">
      <alignment/>
      <protection locked="0"/>
    </xf>
    <xf numFmtId="0" fontId="3" fillId="0" borderId="0">
      <alignment/>
      <protection locked="0"/>
    </xf>
    <xf numFmtId="0" fontId="50" fillId="0" borderId="0" applyNumberFormat="0" applyFill="0" applyBorder="0" applyAlignment="0" applyProtection="0"/>
    <xf numFmtId="0" fontId="4" fillId="0" borderId="0">
      <alignment/>
      <protection locked="0"/>
    </xf>
    <xf numFmtId="0" fontId="51" fillId="29" borderId="0" applyNumberFormat="0" applyBorder="0" applyAlignment="0" applyProtection="0"/>
    <xf numFmtId="0" fontId="5" fillId="0" borderId="0">
      <alignment/>
      <protection locked="0"/>
    </xf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40">
    <xf numFmtId="0" fontId="0" fillId="0" borderId="0" xfId="0" applyAlignment="1">
      <alignment/>
    </xf>
    <xf numFmtId="0" fontId="0" fillId="0" borderId="0" xfId="0" applyAlignment="1">
      <alignment horizontal="center"/>
    </xf>
    <xf numFmtId="15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11" fillId="0" borderId="0" xfId="0" applyFont="1" applyFill="1" applyBorder="1" applyAlignment="1">
      <alignment horizontal="center"/>
    </xf>
    <xf numFmtId="17" fontId="12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38" fontId="9" fillId="0" borderId="10" xfId="0" applyNumberFormat="1" applyFont="1" applyBorder="1" applyAlignment="1">
      <alignment horizontal="center"/>
    </xf>
    <xf numFmtId="3" fontId="14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165" fontId="14" fillId="33" borderId="0" xfId="45" applyNumberFormat="1" applyFont="1" applyFill="1" applyBorder="1" applyAlignment="1" applyProtection="1">
      <alignment horizontal="right"/>
      <protection/>
    </xf>
    <xf numFmtId="166" fontId="14" fillId="0" borderId="0" xfId="0" applyNumberFormat="1" applyFont="1" applyBorder="1" applyAlignment="1">
      <alignment horizontal="right"/>
    </xf>
    <xf numFmtId="166" fontId="9" fillId="0" borderId="0" xfId="0" applyNumberFormat="1" applyFont="1" applyAlignment="1">
      <alignment/>
    </xf>
    <xf numFmtId="166" fontId="12" fillId="0" borderId="0" xfId="0" applyNumberFormat="1" applyFont="1" applyAlignment="1">
      <alignment/>
    </xf>
    <xf numFmtId="3" fontId="14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 horizontal="center"/>
    </xf>
    <xf numFmtId="165" fontId="9" fillId="33" borderId="0" xfId="45" applyNumberFormat="1" applyFont="1" applyFill="1" applyBorder="1" applyAlignment="1" applyProtection="1">
      <alignment horizontal="right"/>
      <protection/>
    </xf>
    <xf numFmtId="3" fontId="9" fillId="0" borderId="0" xfId="0" applyNumberFormat="1" applyFont="1" applyAlignment="1">
      <alignment/>
    </xf>
    <xf numFmtId="9" fontId="0" fillId="0" borderId="0" xfId="0" applyNumberFormat="1" applyAlignment="1">
      <alignment/>
    </xf>
    <xf numFmtId="165" fontId="12" fillId="0" borderId="0" xfId="0" applyNumberFormat="1" applyFont="1" applyAlignment="1">
      <alignment/>
    </xf>
    <xf numFmtId="9" fontId="12" fillId="0" borderId="0" xfId="63" applyFont="1" applyFill="1" applyBorder="1" applyAlignment="1" applyProtection="1">
      <alignment/>
      <protection/>
    </xf>
    <xf numFmtId="3" fontId="0" fillId="0" borderId="10" xfId="0" applyNumberFormat="1" applyBorder="1" applyAlignment="1">
      <alignment horizontal="center"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3" fontId="9" fillId="0" borderId="0" xfId="0" applyNumberFormat="1" applyFont="1" applyAlignment="1" applyProtection="1">
      <alignment horizontal="center"/>
      <protection locked="0"/>
    </xf>
    <xf numFmtId="3" fontId="6" fillId="0" borderId="11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3" fontId="14" fillId="0" borderId="11" xfId="0" applyNumberFormat="1" applyFont="1" applyBorder="1" applyAlignment="1">
      <alignment horizontal="center"/>
    </xf>
    <xf numFmtId="38" fontId="0" fillId="0" borderId="0" xfId="0" applyNumberFormat="1" applyAlignment="1">
      <alignment/>
    </xf>
    <xf numFmtId="165" fontId="6" fillId="0" borderId="10" xfId="0" applyNumberFormat="1" applyFont="1" applyBorder="1" applyAlignment="1">
      <alignment horizontal="center"/>
    </xf>
    <xf numFmtId="9" fontId="0" fillId="0" borderId="0" xfId="63" applyFont="1" applyFill="1" applyBorder="1" applyAlignment="1" applyProtection="1">
      <alignment/>
      <protection/>
    </xf>
    <xf numFmtId="0" fontId="15" fillId="0" borderId="10" xfId="0" applyFon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9" fillId="0" borderId="10" xfId="0" applyNumberFormat="1" applyFont="1" applyBorder="1" applyAlignment="1">
      <alignment horizontal="center"/>
    </xf>
    <xf numFmtId="0" fontId="16" fillId="0" borderId="0" xfId="0" applyFont="1" applyAlignment="1">
      <alignment/>
    </xf>
    <xf numFmtId="165" fontId="0" fillId="0" borderId="1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165" fontId="9" fillId="0" borderId="0" xfId="0" applyNumberFormat="1" applyFont="1" applyBorder="1" applyAlignment="1">
      <alignment horizontal="center"/>
    </xf>
    <xf numFmtId="165" fontId="9" fillId="33" borderId="10" xfId="0" applyNumberFormat="1" applyFont="1" applyFill="1" applyBorder="1" applyAlignment="1">
      <alignment horizontal="center"/>
    </xf>
    <xf numFmtId="167" fontId="9" fillId="0" borderId="10" xfId="0" applyNumberFormat="1" applyFont="1" applyBorder="1" applyAlignment="1">
      <alignment horizontal="center"/>
    </xf>
    <xf numFmtId="3" fontId="12" fillId="0" borderId="0" xfId="0" applyNumberFormat="1" applyFont="1" applyAlignment="1">
      <alignment horizontal="right"/>
    </xf>
    <xf numFmtId="167" fontId="6" fillId="0" borderId="0" xfId="0" applyNumberFormat="1" applyFont="1" applyAlignment="1">
      <alignment horizontal="center"/>
    </xf>
    <xf numFmtId="167" fontId="6" fillId="0" borderId="10" xfId="0" applyNumberFormat="1" applyFont="1" applyBorder="1" applyAlignment="1">
      <alignment horizontal="center"/>
    </xf>
    <xf numFmtId="10" fontId="12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0" fontId="0" fillId="0" borderId="0" xfId="47">
      <alignment/>
      <protection locked="0"/>
    </xf>
    <xf numFmtId="37" fontId="0" fillId="0" borderId="0" xfId="0" applyNumberFormat="1" applyAlignment="1">
      <alignment/>
    </xf>
    <xf numFmtId="0" fontId="1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15" fontId="6" fillId="0" borderId="0" xfId="47" applyNumberFormat="1" applyFont="1">
      <alignment/>
      <protection locked="0"/>
    </xf>
    <xf numFmtId="0" fontId="6" fillId="0" borderId="0" xfId="47" applyFont="1">
      <alignment/>
      <protection locked="0"/>
    </xf>
    <xf numFmtId="0" fontId="6" fillId="0" borderId="0" xfId="47" applyFont="1" applyAlignment="1">
      <alignment horizontal="center"/>
      <protection locked="0"/>
    </xf>
    <xf numFmtId="0" fontId="0" fillId="0" borderId="0" xfId="47" applyAlignment="1">
      <alignment horizontal="center"/>
      <protection locked="0"/>
    </xf>
    <xf numFmtId="38" fontId="9" fillId="0" borderId="0" xfId="0" applyNumberFormat="1" applyFont="1" applyAlignment="1">
      <alignment/>
    </xf>
    <xf numFmtId="3" fontId="6" fillId="0" borderId="0" xfId="0" applyNumberFormat="1" applyFont="1" applyAlignment="1" applyProtection="1">
      <alignment horizontal="righ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15" fillId="0" borderId="0" xfId="47" applyFont="1" applyAlignment="1">
      <alignment horizontal="center"/>
      <protection locked="0"/>
    </xf>
    <xf numFmtId="38" fontId="12" fillId="0" borderId="0" xfId="0" applyNumberFormat="1" applyFont="1" applyAlignment="1">
      <alignment horizontal="center"/>
    </xf>
    <xf numFmtId="38" fontId="15" fillId="0" borderId="0" xfId="47" applyNumberFormat="1" applyFont="1" applyAlignment="1">
      <alignment horizontal="center"/>
      <protection locked="0"/>
    </xf>
    <xf numFmtId="168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 applyProtection="1">
      <alignment horizontal="left"/>
      <protection locked="0"/>
    </xf>
    <xf numFmtId="3" fontId="15" fillId="0" borderId="0" xfId="0" applyNumberFormat="1" applyFont="1" applyAlignment="1" applyProtection="1">
      <alignment horizontal="right"/>
      <protection locked="0"/>
    </xf>
    <xf numFmtId="3" fontId="15" fillId="0" borderId="0" xfId="0" applyNumberFormat="1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/>
      <protection locked="0"/>
    </xf>
    <xf numFmtId="0" fontId="15" fillId="0" borderId="0" xfId="0" applyFont="1" applyAlignment="1">
      <alignment horizontal="center"/>
    </xf>
    <xf numFmtId="49" fontId="15" fillId="0" borderId="0" xfId="0" applyNumberFormat="1" applyFont="1" applyAlignment="1">
      <alignment horizontal="center"/>
    </xf>
    <xf numFmtId="38" fontId="18" fillId="0" borderId="0" xfId="0" applyNumberFormat="1" applyFont="1" applyAlignment="1">
      <alignment horizontal="center"/>
    </xf>
    <xf numFmtId="38" fontId="15" fillId="0" borderId="0" xfId="0" applyNumberFormat="1" applyFont="1" applyAlignment="1">
      <alignment horizontal="center"/>
    </xf>
    <xf numFmtId="3" fontId="0" fillId="0" borderId="0" xfId="47" applyNumberFormat="1" applyAlignment="1">
      <alignment horizontal="center"/>
      <protection locked="0"/>
    </xf>
    <xf numFmtId="14" fontId="0" fillId="0" borderId="0" xfId="47" applyNumberFormat="1">
      <alignment/>
      <protection locked="0"/>
    </xf>
    <xf numFmtId="49" fontId="4" fillId="0" borderId="0" xfId="0" applyNumberFormat="1" applyFont="1" applyAlignment="1">
      <alignment horizontal="center"/>
    </xf>
    <xf numFmtId="14" fontId="9" fillId="0" borderId="0" xfId="0" applyNumberFormat="1" applyFont="1" applyAlignment="1">
      <alignment horizontal="center"/>
    </xf>
    <xf numFmtId="168" fontId="0" fillId="0" borderId="0" xfId="0" applyNumberFormat="1" applyAlignment="1">
      <alignment/>
    </xf>
    <xf numFmtId="3" fontId="15" fillId="0" borderId="0" xfId="0" applyNumberFormat="1" applyFont="1" applyAlignment="1" applyProtection="1">
      <alignment/>
      <protection locked="0"/>
    </xf>
    <xf numFmtId="168" fontId="19" fillId="0" borderId="0" xfId="0" applyNumberFormat="1" applyFont="1" applyAlignment="1">
      <alignment/>
    </xf>
    <xf numFmtId="0" fontId="19" fillId="0" borderId="0" xfId="0" applyFont="1" applyAlignment="1">
      <alignment/>
    </xf>
    <xf numFmtId="3" fontId="0" fillId="0" borderId="0" xfId="0" applyNumberFormat="1" applyFont="1" applyAlignment="1" applyProtection="1">
      <alignment/>
      <protection locked="0"/>
    </xf>
    <xf numFmtId="3" fontId="0" fillId="0" borderId="0" xfId="0" applyNumberFormat="1" applyFont="1" applyAlignment="1" applyProtection="1">
      <alignment horizontal="left"/>
      <protection locked="0"/>
    </xf>
    <xf numFmtId="3" fontId="6" fillId="0" borderId="0" xfId="0" applyNumberFormat="1" applyFont="1" applyAlignment="1" applyProtection="1">
      <alignment/>
      <protection locked="0"/>
    </xf>
    <xf numFmtId="3" fontId="6" fillId="0" borderId="0" xfId="0" applyNumberFormat="1" applyFont="1" applyAlignment="1">
      <alignment/>
    </xf>
    <xf numFmtId="3" fontId="6" fillId="0" borderId="0" xfId="47" applyNumberFormat="1" applyFont="1">
      <alignment/>
      <protection locked="0"/>
    </xf>
    <xf numFmtId="38" fontId="0" fillId="0" borderId="0" xfId="0" applyNumberFormat="1" applyFont="1" applyAlignment="1">
      <alignment/>
    </xf>
    <xf numFmtId="38" fontId="10" fillId="0" borderId="0" xfId="0" applyNumberFormat="1" applyFont="1" applyAlignment="1">
      <alignment/>
    </xf>
    <xf numFmtId="38" fontId="19" fillId="0" borderId="0" xfId="0" applyNumberFormat="1" applyFont="1" applyAlignment="1">
      <alignment/>
    </xf>
    <xf numFmtId="10" fontId="19" fillId="0" borderId="0" xfId="0" applyNumberFormat="1" applyFont="1" applyAlignment="1">
      <alignment/>
    </xf>
    <xf numFmtId="3" fontId="0" fillId="0" borderId="0" xfId="47" applyNumberFormat="1">
      <alignment/>
      <protection locked="0"/>
    </xf>
    <xf numFmtId="3" fontId="0" fillId="0" borderId="0" xfId="0" applyNumberFormat="1" applyFont="1" applyAlignment="1" applyProtection="1">
      <alignment horizontal="right"/>
      <protection locked="0"/>
    </xf>
    <xf numFmtId="168" fontId="19" fillId="0" borderId="0" xfId="0" applyNumberFormat="1" applyFont="1" applyAlignment="1">
      <alignment horizontal="right"/>
    </xf>
    <xf numFmtId="38" fontId="6" fillId="0" borderId="0" xfId="0" applyNumberFormat="1" applyFont="1" applyAlignment="1">
      <alignment/>
    </xf>
    <xf numFmtId="38" fontId="0" fillId="0" borderId="0" xfId="0" applyNumberFormat="1" applyFont="1" applyFill="1" applyBorder="1" applyAlignment="1">
      <alignment/>
    </xf>
    <xf numFmtId="3" fontId="0" fillId="0" borderId="0" xfId="47" applyNumberFormat="1" applyAlignment="1">
      <alignment horizontal="right"/>
      <protection locked="0"/>
    </xf>
    <xf numFmtId="3" fontId="0" fillId="0" borderId="12" xfId="47" applyNumberFormat="1" applyBorder="1">
      <alignment/>
      <protection locked="0"/>
    </xf>
    <xf numFmtId="3" fontId="0" fillId="0" borderId="13" xfId="47" applyNumberFormat="1" applyBorder="1">
      <alignment/>
      <protection locked="0"/>
    </xf>
    <xf numFmtId="3" fontId="0" fillId="0" borderId="0" xfId="47" applyNumberFormat="1" applyFont="1">
      <alignment/>
      <protection locked="0"/>
    </xf>
    <xf numFmtId="3" fontId="19" fillId="0" borderId="0" xfId="47" applyNumberFormat="1" applyFont="1">
      <alignment/>
      <protection locked="0"/>
    </xf>
    <xf numFmtId="38" fontId="6" fillId="0" borderId="0" xfId="0" applyNumberFormat="1" applyFont="1" applyFill="1" applyBorder="1" applyAlignment="1">
      <alignment/>
    </xf>
    <xf numFmtId="38" fontId="0" fillId="0" borderId="12" xfId="47" applyNumberFormat="1" applyBorder="1">
      <alignment/>
      <protection locked="0"/>
    </xf>
    <xf numFmtId="3" fontId="6" fillId="0" borderId="0" xfId="0" applyNumberFormat="1" applyFont="1" applyAlignment="1" applyProtection="1">
      <alignment horizontal="center"/>
      <protection locked="0"/>
    </xf>
    <xf numFmtId="38" fontId="6" fillId="0" borderId="0" xfId="47" applyNumberFormat="1" applyFont="1" applyAlignment="1">
      <alignment horizontal="center"/>
      <protection locked="0"/>
    </xf>
    <xf numFmtId="3" fontId="15" fillId="0" borderId="0" xfId="47" applyNumberFormat="1" applyFont="1" applyAlignment="1">
      <alignment horizontal="center"/>
      <protection locked="0"/>
    </xf>
    <xf numFmtId="1" fontId="15" fillId="0" borderId="0" xfId="0" applyNumberFormat="1" applyFont="1" applyAlignment="1" applyProtection="1">
      <alignment horizontal="center"/>
      <protection locked="0"/>
    </xf>
    <xf numFmtId="49" fontId="15" fillId="0" borderId="0" xfId="47" applyNumberFormat="1" applyFont="1" applyAlignment="1">
      <alignment horizontal="center"/>
      <protection locked="0"/>
    </xf>
    <xf numFmtId="3" fontId="15" fillId="0" borderId="0" xfId="0" applyNumberFormat="1" applyFont="1" applyAlignment="1">
      <alignment horizontal="center"/>
    </xf>
    <xf numFmtId="38" fontId="19" fillId="0" borderId="0" xfId="47" applyNumberFormat="1" applyFont="1">
      <alignment/>
      <protection locked="0"/>
    </xf>
    <xf numFmtId="38" fontId="0" fillId="0" borderId="14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19" fillId="0" borderId="0" xfId="0" applyNumberFormat="1" applyFont="1" applyAlignment="1">
      <alignment/>
    </xf>
    <xf numFmtId="38" fontId="16" fillId="0" borderId="0" xfId="0" applyNumberFormat="1" applyFont="1" applyAlignment="1">
      <alignment/>
    </xf>
    <xf numFmtId="38" fontId="0" fillId="0" borderId="15" xfId="0" applyNumberFormat="1" applyFont="1" applyBorder="1" applyAlignment="1">
      <alignment/>
    </xf>
    <xf numFmtId="0" fontId="0" fillId="0" borderId="0" xfId="47" applyFont="1">
      <alignment/>
      <protection locked="0"/>
    </xf>
    <xf numFmtId="38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19" fillId="0" borderId="0" xfId="0" applyNumberFormat="1" applyFont="1" applyFill="1" applyAlignment="1">
      <alignment/>
    </xf>
    <xf numFmtId="38" fontId="19" fillId="0" borderId="0" xfId="0" applyNumberFormat="1" applyFont="1" applyFill="1" applyAlignment="1">
      <alignment/>
    </xf>
    <xf numFmtId="169" fontId="0" fillId="0" borderId="0" xfId="0" applyNumberFormat="1" applyFont="1" applyAlignment="1" applyProtection="1">
      <alignment/>
      <protection locked="0"/>
    </xf>
    <xf numFmtId="3" fontId="0" fillId="0" borderId="0" xfId="47" applyNumberFormat="1" applyFill="1">
      <alignment/>
      <protection locked="0"/>
    </xf>
    <xf numFmtId="38" fontId="0" fillId="0" borderId="0" xfId="47" applyNumberFormat="1" applyFont="1">
      <alignment/>
      <protection locked="0"/>
    </xf>
    <xf numFmtId="3" fontId="0" fillId="33" borderId="0" xfId="0" applyNumberFormat="1" applyFont="1" applyFill="1" applyAlignment="1" applyProtection="1">
      <alignment horizontal="right"/>
      <protection locked="0"/>
    </xf>
    <xf numFmtId="37" fontId="6" fillId="0" borderId="0" xfId="0" applyNumberFormat="1" applyFont="1" applyAlignment="1" applyProtection="1">
      <alignment/>
      <protection locked="0"/>
    </xf>
    <xf numFmtId="37" fontId="6" fillId="0" borderId="0" xfId="0" applyNumberFormat="1" applyFont="1" applyAlignment="1" applyProtection="1">
      <alignment horizontal="right"/>
      <protection locked="0"/>
    </xf>
    <xf numFmtId="38" fontId="10" fillId="0" borderId="0" xfId="0" applyNumberFormat="1" applyFont="1" applyAlignment="1" applyProtection="1">
      <alignment/>
      <protection locked="0"/>
    </xf>
    <xf numFmtId="37" fontId="0" fillId="0" borderId="0" xfId="47" applyNumberFormat="1">
      <alignment/>
      <protection locked="0"/>
    </xf>
    <xf numFmtId="37" fontId="0" fillId="0" borderId="0" xfId="47" applyNumberFormat="1" applyAlignment="1">
      <alignment horizontal="right"/>
      <protection locked="0"/>
    </xf>
    <xf numFmtId="169" fontId="6" fillId="0" borderId="0" xfId="0" applyNumberFormat="1" applyFont="1" applyAlignment="1" applyProtection="1">
      <alignment/>
      <protection locked="0"/>
    </xf>
    <xf numFmtId="38" fontId="6" fillId="0" borderId="0" xfId="0" applyNumberFormat="1" applyFont="1" applyAlignment="1" applyProtection="1">
      <alignment/>
      <protection locked="0"/>
    </xf>
    <xf numFmtId="38" fontId="6" fillId="0" borderId="0" xfId="0" applyNumberFormat="1" applyFont="1" applyAlignment="1" applyProtection="1">
      <alignment horizontal="right"/>
      <protection locked="0"/>
    </xf>
    <xf numFmtId="37" fontId="0" fillId="0" borderId="0" xfId="47" applyNumberFormat="1" applyAlignment="1">
      <alignment horizontal="center"/>
      <protection locked="0"/>
    </xf>
    <xf numFmtId="38" fontId="6" fillId="0" borderId="0" xfId="0" applyNumberFormat="1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right"/>
      <protection locked="0"/>
    </xf>
    <xf numFmtId="1" fontId="6" fillId="0" borderId="0" xfId="0" applyNumberFormat="1" applyFont="1" applyAlignment="1">
      <alignment horizontal="center"/>
    </xf>
    <xf numFmtId="0" fontId="15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16" xfId="47" applyBorder="1">
      <alignment/>
      <protection locked="0"/>
    </xf>
    <xf numFmtId="3" fontId="6" fillId="0" borderId="0" xfId="0" applyNumberFormat="1" applyFont="1" applyFill="1" applyAlignment="1">
      <alignment/>
    </xf>
    <xf numFmtId="0" fontId="0" fillId="0" borderId="0" xfId="0" applyFont="1" applyAlignment="1" applyProtection="1">
      <alignment/>
      <protection locked="0"/>
    </xf>
    <xf numFmtId="3" fontId="0" fillId="0" borderId="16" xfId="0" applyNumberFormat="1" applyBorder="1" applyAlignment="1">
      <alignment/>
    </xf>
    <xf numFmtId="0" fontId="19" fillId="0" borderId="0" xfId="0" applyFont="1" applyAlignment="1">
      <alignment horizontal="right"/>
    </xf>
    <xf numFmtId="3" fontId="0" fillId="0" borderId="0" xfId="0" applyNumberFormat="1" applyFont="1" applyFill="1" applyAlignment="1" applyProtection="1">
      <alignment horizontal="right"/>
      <protection locked="0"/>
    </xf>
    <xf numFmtId="0" fontId="6" fillId="0" borderId="0" xfId="0" applyFont="1" applyAlignment="1">
      <alignment horizontal="left"/>
    </xf>
    <xf numFmtId="38" fontId="0" fillId="0" borderId="0" xfId="0" applyNumberFormat="1" applyAlignment="1">
      <alignment horizontal="right"/>
    </xf>
    <xf numFmtId="37" fontId="6" fillId="0" borderId="0" xfId="0" applyNumberFormat="1" applyFont="1" applyFill="1" applyAlignment="1" applyProtection="1">
      <alignment/>
      <protection locked="0"/>
    </xf>
    <xf numFmtId="37" fontId="0" fillId="0" borderId="0" xfId="0" applyNumberFormat="1" applyFont="1" applyFill="1" applyAlignment="1">
      <alignment/>
    </xf>
    <xf numFmtId="37" fontId="6" fillId="0" borderId="0" xfId="0" applyNumberFormat="1" applyFont="1" applyAlignment="1" applyProtection="1">
      <alignment/>
      <protection/>
    </xf>
    <xf numFmtId="38" fontId="6" fillId="0" borderId="0" xfId="0" applyNumberFormat="1" applyFont="1" applyFill="1" applyAlignment="1" applyProtection="1">
      <alignment/>
      <protection locked="0"/>
    </xf>
    <xf numFmtId="37" fontId="10" fillId="0" borderId="0" xfId="0" applyNumberFormat="1" applyFont="1" applyFill="1" applyAlignment="1" applyProtection="1">
      <alignment/>
      <protection locked="0"/>
    </xf>
    <xf numFmtId="38" fontId="6" fillId="0" borderId="0" xfId="0" applyNumberFormat="1" applyFont="1" applyFill="1" applyAlignment="1">
      <alignment/>
    </xf>
    <xf numFmtId="3" fontId="6" fillId="33" borderId="0" xfId="0" applyNumberFormat="1" applyFont="1" applyFill="1" applyAlignment="1" applyProtection="1">
      <alignment horizontal="right"/>
      <protection locked="0"/>
    </xf>
    <xf numFmtId="3" fontId="6" fillId="0" borderId="0" xfId="0" applyNumberFormat="1" applyFont="1" applyAlignment="1" applyProtection="1">
      <alignment/>
      <protection/>
    </xf>
    <xf numFmtId="1" fontId="0" fillId="0" borderId="0" xfId="47" applyNumberFormat="1" applyAlignment="1">
      <alignment horizontal="center"/>
      <protection locked="0"/>
    </xf>
    <xf numFmtId="1" fontId="6" fillId="0" borderId="0" xfId="0" applyNumberFormat="1" applyFont="1" applyAlignment="1" applyProtection="1">
      <alignment horizontal="center"/>
      <protection locked="0"/>
    </xf>
    <xf numFmtId="0" fontId="15" fillId="0" borderId="14" xfId="47" applyFont="1" applyBorder="1" applyAlignment="1">
      <alignment horizontal="center"/>
      <protection locked="0"/>
    </xf>
    <xf numFmtId="3" fontId="0" fillId="0" borderId="14" xfId="0" applyNumberFormat="1" applyFont="1" applyBorder="1" applyAlignment="1" applyProtection="1">
      <alignment/>
      <protection locked="0"/>
    </xf>
    <xf numFmtId="3" fontId="0" fillId="33" borderId="15" xfId="0" applyNumberFormat="1" applyFill="1" applyBorder="1" applyAlignment="1">
      <alignment/>
    </xf>
    <xf numFmtId="168" fontId="10" fillId="0" borderId="0" xfId="0" applyNumberFormat="1" applyFont="1" applyAlignment="1">
      <alignment horizontal="right"/>
    </xf>
    <xf numFmtId="3" fontId="19" fillId="0" borderId="0" xfId="47" applyNumberFormat="1" applyFont="1" applyAlignment="1">
      <alignment horizontal="right"/>
      <protection locked="0"/>
    </xf>
    <xf numFmtId="3" fontId="0" fillId="0" borderId="0" xfId="0" applyNumberFormat="1" applyFont="1" applyFill="1" applyAlignment="1" applyProtection="1">
      <alignment/>
      <protection locked="0"/>
    </xf>
    <xf numFmtId="37" fontId="10" fillId="0" borderId="0" xfId="0" applyNumberFormat="1" applyFont="1" applyAlignment="1" applyProtection="1">
      <alignment/>
      <protection locked="0"/>
    </xf>
    <xf numFmtId="0" fontId="15" fillId="0" borderId="0" xfId="47" applyFont="1">
      <alignment/>
      <protection locked="0"/>
    </xf>
    <xf numFmtId="3" fontId="6" fillId="0" borderId="0" xfId="0" applyNumberFormat="1" applyFont="1" applyFill="1" applyAlignment="1" applyProtection="1">
      <alignment horizontal="right"/>
      <protection locked="0"/>
    </xf>
    <xf numFmtId="37" fontId="0" fillId="0" borderId="0" xfId="0" applyNumberFormat="1" applyFont="1" applyAlignment="1" applyProtection="1">
      <alignment/>
      <protection locked="0"/>
    </xf>
    <xf numFmtId="3" fontId="0" fillId="0" borderId="0" xfId="0" applyNumberFormat="1" applyAlignment="1">
      <alignment horizontal="right"/>
    </xf>
    <xf numFmtId="3" fontId="0" fillId="0" borderId="0" xfId="47" applyNumberFormat="1" applyFont="1" applyFill="1">
      <alignment/>
      <protection locked="0"/>
    </xf>
    <xf numFmtId="3" fontId="0" fillId="0" borderId="16" xfId="47" applyNumberFormat="1" applyBorder="1">
      <alignment/>
      <protection locked="0"/>
    </xf>
    <xf numFmtId="170" fontId="6" fillId="0" borderId="0" xfId="0" applyNumberFormat="1" applyFont="1" applyAlignment="1" applyProtection="1">
      <alignment/>
      <protection locked="0"/>
    </xf>
    <xf numFmtId="170" fontId="6" fillId="0" borderId="0" xfId="0" applyNumberFormat="1" applyFont="1" applyAlignment="1" applyProtection="1">
      <alignment horizontal="right"/>
      <protection locked="0"/>
    </xf>
    <xf numFmtId="170" fontId="6" fillId="0" borderId="0" xfId="0" applyNumberFormat="1" applyFont="1" applyAlignment="1">
      <alignment/>
    </xf>
    <xf numFmtId="170" fontId="10" fillId="0" borderId="0" xfId="0" applyNumberFormat="1" applyFont="1" applyAlignment="1">
      <alignment/>
    </xf>
    <xf numFmtId="170" fontId="20" fillId="0" borderId="0" xfId="0" applyNumberFormat="1" applyFont="1" applyAlignment="1">
      <alignment/>
    </xf>
    <xf numFmtId="1" fontId="0" fillId="0" borderId="0" xfId="0" applyNumberFormat="1" applyAlignment="1">
      <alignment/>
    </xf>
    <xf numFmtId="169" fontId="0" fillId="0" borderId="0" xfId="47" applyNumberFormat="1">
      <alignment/>
      <protection locked="0"/>
    </xf>
    <xf numFmtId="38" fontId="0" fillId="0" borderId="0" xfId="47" applyNumberFormat="1">
      <alignment/>
      <protection locked="0"/>
    </xf>
    <xf numFmtId="168" fontId="0" fillId="0" borderId="0" xfId="47" applyNumberFormat="1">
      <alignment/>
      <protection locked="0"/>
    </xf>
    <xf numFmtId="168" fontId="0" fillId="0" borderId="0" xfId="0" applyNumberFormat="1" applyFont="1" applyAlignment="1">
      <alignment/>
    </xf>
    <xf numFmtId="3" fontId="0" fillId="0" borderId="0" xfId="47" applyNumberFormat="1" applyFont="1" applyAlignment="1">
      <alignment horizontal="center"/>
      <protection locked="0"/>
    </xf>
    <xf numFmtId="37" fontId="0" fillId="0" borderId="0" xfId="0" applyNumberFormat="1" applyFont="1" applyAlignment="1">
      <alignment/>
    </xf>
    <xf numFmtId="4" fontId="15" fillId="0" borderId="0" xfId="0" applyNumberFormat="1" applyFon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3" fontId="9" fillId="0" borderId="0" xfId="0" applyNumberFormat="1" applyFont="1" applyAlignment="1" applyProtection="1">
      <alignment/>
      <protection locked="0"/>
    </xf>
    <xf numFmtId="0" fontId="9" fillId="0" borderId="0" xfId="0" applyFont="1" applyAlignment="1">
      <alignment horizontal="center"/>
    </xf>
    <xf numFmtId="37" fontId="0" fillId="0" borderId="0" xfId="0" applyNumberFormat="1" applyFont="1" applyAlignment="1">
      <alignment horizontal="center"/>
    </xf>
    <xf numFmtId="37" fontId="11" fillId="0" borderId="0" xfId="0" applyNumberFormat="1" applyFont="1" applyAlignment="1">
      <alignment horizontal="center"/>
    </xf>
    <xf numFmtId="37" fontId="0" fillId="0" borderId="0" xfId="0" applyNumberFormat="1" applyAlignment="1">
      <alignment horizontal="center"/>
    </xf>
    <xf numFmtId="37" fontId="21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center"/>
    </xf>
    <xf numFmtId="171" fontId="9" fillId="0" borderId="0" xfId="0" applyNumberFormat="1" applyFont="1" applyAlignment="1">
      <alignment horizontal="center"/>
    </xf>
    <xf numFmtId="171" fontId="12" fillId="0" borderId="0" xfId="0" applyNumberFormat="1" applyFont="1" applyAlignment="1">
      <alignment horizontal="center"/>
    </xf>
    <xf numFmtId="37" fontId="9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37" fontId="9" fillId="0" borderId="0" xfId="0" applyNumberFormat="1" applyFont="1" applyAlignment="1">
      <alignment/>
    </xf>
    <xf numFmtId="4" fontId="9" fillId="0" borderId="0" xfId="0" applyNumberFormat="1" applyFont="1" applyAlignment="1">
      <alignment horizontal="center"/>
    </xf>
    <xf numFmtId="173" fontId="12" fillId="0" borderId="0" xfId="43" applyNumberFormat="1" applyFont="1" applyFill="1" applyBorder="1" applyAlignment="1" applyProtection="1">
      <alignment horizontal="center"/>
      <protection/>
    </xf>
    <xf numFmtId="37" fontId="9" fillId="0" borderId="0" xfId="0" applyNumberFormat="1" applyFont="1" applyFill="1" applyAlignment="1">
      <alignment horizontal="center"/>
    </xf>
    <xf numFmtId="173" fontId="13" fillId="0" borderId="0" xfId="43" applyNumberFormat="1" applyFont="1" applyFill="1" applyBorder="1" applyAlignment="1" applyProtection="1">
      <alignment horizontal="center"/>
      <protection/>
    </xf>
    <xf numFmtId="37" fontId="14" fillId="0" borderId="0" xfId="0" applyNumberFormat="1" applyFont="1" applyFill="1" applyAlignment="1">
      <alignment horizontal="center"/>
    </xf>
    <xf numFmtId="173" fontId="12" fillId="0" borderId="0" xfId="43" applyNumberFormat="1" applyFont="1" applyFill="1" applyBorder="1" applyAlignment="1" applyProtection="1">
      <alignment/>
      <protection/>
    </xf>
    <xf numFmtId="0" fontId="9" fillId="0" borderId="0" xfId="0" applyNumberFormat="1" applyFont="1" applyAlignment="1">
      <alignment horizontal="center"/>
    </xf>
    <xf numFmtId="37" fontId="6" fillId="0" borderId="0" xfId="0" applyNumberFormat="1" applyFont="1" applyAlignment="1">
      <alignment horizontal="center"/>
    </xf>
    <xf numFmtId="37" fontId="9" fillId="0" borderId="0" xfId="0" applyNumberFormat="1" applyFont="1" applyAlignment="1">
      <alignment horizontal="left"/>
    </xf>
    <xf numFmtId="37" fontId="9" fillId="0" borderId="0" xfId="0" applyNumberFormat="1" applyFont="1" applyAlignment="1" applyProtection="1">
      <alignment horizontal="center"/>
      <protection locked="0"/>
    </xf>
    <xf numFmtId="0" fontId="22" fillId="0" borderId="0" xfId="0" applyFont="1" applyAlignment="1">
      <alignment horizontal="center"/>
    </xf>
    <xf numFmtId="165" fontId="9" fillId="0" borderId="0" xfId="0" applyNumberFormat="1" applyFont="1" applyAlignment="1">
      <alignment/>
    </xf>
    <xf numFmtId="174" fontId="9" fillId="0" borderId="0" xfId="0" applyNumberFormat="1" applyFont="1" applyAlignment="1">
      <alignment/>
    </xf>
    <xf numFmtId="175" fontId="9" fillId="0" borderId="0" xfId="0" applyNumberFormat="1" applyFont="1" applyAlignment="1">
      <alignment/>
    </xf>
    <xf numFmtId="165" fontId="14" fillId="0" borderId="0" xfId="0" applyNumberFormat="1" applyFont="1" applyAlignment="1">
      <alignment/>
    </xf>
    <xf numFmtId="165" fontId="9" fillId="0" borderId="0" xfId="0" applyNumberFormat="1" applyFont="1" applyAlignment="1">
      <alignment horizontal="right"/>
    </xf>
    <xf numFmtId="170" fontId="0" fillId="0" borderId="0" xfId="0" applyNumberFormat="1" applyAlignment="1">
      <alignment/>
    </xf>
    <xf numFmtId="0" fontId="23" fillId="0" borderId="0" xfId="0" applyFont="1" applyAlignment="1">
      <alignment/>
    </xf>
    <xf numFmtId="170" fontId="7" fillId="0" borderId="0" xfId="0" applyNumberFormat="1" applyFont="1" applyAlignment="1">
      <alignment/>
    </xf>
    <xf numFmtId="170" fontId="9" fillId="0" borderId="0" xfId="0" applyNumberFormat="1" applyFont="1" applyAlignment="1">
      <alignment/>
    </xf>
    <xf numFmtId="176" fontId="9" fillId="0" borderId="0" xfId="45" applyNumberFormat="1" applyFont="1" applyFill="1" applyBorder="1" applyAlignment="1" applyProtection="1">
      <alignment/>
      <protection/>
    </xf>
    <xf numFmtId="9" fontId="9" fillId="0" borderId="0" xfId="0" applyNumberFormat="1" applyFont="1" applyAlignment="1">
      <alignment horizontal="right"/>
    </xf>
    <xf numFmtId="3" fontId="0" fillId="0" borderId="0" xfId="47" applyNumberFormat="1" applyFont="1">
      <alignment/>
      <protection locked="0"/>
    </xf>
    <xf numFmtId="177" fontId="9" fillId="0" borderId="0" xfId="0" applyNumberFormat="1" applyFont="1" applyAlignment="1">
      <alignment/>
    </xf>
    <xf numFmtId="177" fontId="14" fillId="0" borderId="0" xfId="0" applyNumberFormat="1" applyFont="1" applyAlignment="1">
      <alignment/>
    </xf>
    <xf numFmtId="177" fontId="9" fillId="0" borderId="0" xfId="0" applyNumberFormat="1" applyFont="1" applyAlignment="1">
      <alignment horizontal="right"/>
    </xf>
    <xf numFmtId="177" fontId="0" fillId="0" borderId="0" xfId="0" applyNumberFormat="1" applyAlignment="1">
      <alignment/>
    </xf>
    <xf numFmtId="177" fontId="9" fillId="0" borderId="0" xfId="0" applyNumberFormat="1" applyFont="1" applyAlignment="1">
      <alignment horizontal="center"/>
    </xf>
    <xf numFmtId="165" fontId="24" fillId="0" borderId="10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center"/>
    </xf>
    <xf numFmtId="3" fontId="62" fillId="0" borderId="0" xfId="0" applyNumberFormat="1" applyFont="1" applyAlignment="1">
      <alignment/>
    </xf>
    <xf numFmtId="0" fontId="25" fillId="0" borderId="0" xfId="0" applyFont="1" applyAlignment="1">
      <alignment horizontal="center"/>
    </xf>
    <xf numFmtId="167" fontId="63" fillId="0" borderId="10" xfId="0" applyNumberFormat="1" applyFont="1" applyBorder="1" applyAlignment="1">
      <alignment horizontal="center"/>
    </xf>
    <xf numFmtId="165" fontId="26" fillId="0" borderId="10" xfId="0" applyNumberFormat="1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Default 1" xfId="47"/>
    <cellStyle name="Default SS" xfId="48"/>
    <cellStyle name="Default TB" xfId="49"/>
    <cellStyle name="Explanatory Text" xfId="50"/>
    <cellStyle name="Footer" xfId="51"/>
    <cellStyle name="Good" xfId="52"/>
    <cellStyle name="Header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7"/>
  <sheetViews>
    <sheetView showOutlineSymbols="0" zoomScalePageLayoutView="0" workbookViewId="0" topLeftCell="A28">
      <selection activeCell="D54" sqref="D54"/>
    </sheetView>
  </sheetViews>
  <sheetFormatPr defaultColWidth="11.4453125" defaultRowHeight="15"/>
  <cols>
    <col min="1" max="1" width="26.4453125" style="1" customWidth="1"/>
    <col min="2" max="2" width="18.10546875" style="1" customWidth="1"/>
    <col min="3" max="5" width="15.10546875" style="1" customWidth="1"/>
    <col min="6" max="6" width="9.10546875" style="0" customWidth="1"/>
    <col min="7" max="7" width="11.5546875" style="0" customWidth="1"/>
    <col min="8" max="8" width="8.99609375" style="0" customWidth="1"/>
    <col min="9" max="12" width="6.77734375" style="0" customWidth="1"/>
    <col min="13" max="13" width="2.77734375" style="0" customWidth="1"/>
    <col min="14" max="14" width="7.6640625" style="0" customWidth="1"/>
    <col min="15" max="15" width="4.5546875" style="0" customWidth="1"/>
  </cols>
  <sheetData>
    <row r="1" spans="1:5" ht="15.75">
      <c r="A1" s="2" t="s">
        <v>501</v>
      </c>
      <c r="B1" s="3" t="s">
        <v>0</v>
      </c>
      <c r="C1" s="4" t="s">
        <v>1</v>
      </c>
      <c r="D1" s="4" t="s">
        <v>1</v>
      </c>
      <c r="E1" s="3" t="s">
        <v>2</v>
      </c>
    </row>
    <row r="2" spans="1:5" ht="15">
      <c r="A2" s="3"/>
      <c r="B2" s="3" t="s">
        <v>3</v>
      </c>
      <c r="C2" s="3" t="s">
        <v>4</v>
      </c>
      <c r="D2" s="3" t="s">
        <v>5</v>
      </c>
      <c r="E2" s="3" t="s">
        <v>6</v>
      </c>
    </row>
    <row r="3" spans="1:5" ht="15">
      <c r="A3" s="5" t="s">
        <v>7</v>
      </c>
      <c r="B3" s="5" t="s">
        <v>8</v>
      </c>
      <c r="C3" s="5" t="s">
        <v>9</v>
      </c>
      <c r="D3" s="5" t="s">
        <v>10</v>
      </c>
      <c r="E3" s="5" t="s">
        <v>11</v>
      </c>
    </row>
    <row r="4" spans="1:14" ht="15">
      <c r="A4" s="3"/>
      <c r="B4" s="3"/>
      <c r="C4" s="6" t="s">
        <v>12</v>
      </c>
      <c r="D4" s="3"/>
      <c r="E4" s="3"/>
      <c r="G4" s="7"/>
      <c r="H4" s="7"/>
      <c r="I4" s="7"/>
      <c r="J4" s="7"/>
      <c r="K4" s="7"/>
      <c r="L4" s="7"/>
      <c r="M4" s="7"/>
      <c r="N4" s="7"/>
    </row>
    <row r="5" spans="1:15" ht="15.75">
      <c r="A5" s="8" t="s">
        <v>13</v>
      </c>
      <c r="B5" s="6" t="s">
        <v>14</v>
      </c>
      <c r="C5" s="6" t="s">
        <v>15</v>
      </c>
      <c r="D5" s="6" t="s">
        <v>16</v>
      </c>
      <c r="E5" s="9"/>
      <c r="F5" s="10"/>
      <c r="G5" s="11"/>
      <c r="H5" s="12"/>
      <c r="I5" s="13"/>
      <c r="J5" s="13"/>
      <c r="K5" s="13"/>
      <c r="L5" s="13"/>
      <c r="M5" s="7"/>
      <c r="N5" s="14"/>
      <c r="O5" s="15"/>
    </row>
    <row r="6" spans="1:15" ht="15.75">
      <c r="A6" s="16" t="s">
        <v>17</v>
      </c>
      <c r="B6" s="9">
        <v>340573</v>
      </c>
      <c r="C6" s="9">
        <f>Budget!U35-Budget!U9</f>
        <v>156619.63</v>
      </c>
      <c r="D6" s="9">
        <f>B6-C6-E6</f>
        <v>91453.37</v>
      </c>
      <c r="E6" s="9">
        <v>92500</v>
      </c>
      <c r="F6" s="10"/>
      <c r="G6" s="11"/>
      <c r="H6" s="12"/>
      <c r="I6" s="13"/>
      <c r="J6" s="13"/>
      <c r="K6" s="13"/>
      <c r="L6" s="13"/>
      <c r="M6" s="7"/>
      <c r="N6" s="14"/>
      <c r="O6" s="15"/>
    </row>
    <row r="7" spans="1:14" ht="15">
      <c r="A7" s="17" t="s">
        <v>18</v>
      </c>
      <c r="B7" s="18">
        <f>Budget!S113</f>
        <v>436482.25</v>
      </c>
      <c r="C7" s="18">
        <v>133295</v>
      </c>
      <c r="D7" s="18">
        <v>223188</v>
      </c>
      <c r="E7" s="18">
        <v>80000</v>
      </c>
      <c r="F7" s="19"/>
      <c r="G7" s="20"/>
      <c r="H7" s="21"/>
      <c r="I7" s="22"/>
      <c r="J7" s="22"/>
      <c r="K7" s="22"/>
      <c r="L7" s="22"/>
      <c r="M7" s="23"/>
      <c r="N7" s="24"/>
    </row>
    <row r="8" spans="1:14" ht="15">
      <c r="A8" s="17" t="s">
        <v>19</v>
      </c>
      <c r="B8" s="25">
        <v>396176</v>
      </c>
      <c r="C8" s="25">
        <v>156855</v>
      </c>
      <c r="D8" s="25">
        <v>178706</v>
      </c>
      <c r="E8" s="25">
        <v>60615</v>
      </c>
      <c r="F8" s="10"/>
      <c r="G8" s="13"/>
      <c r="H8" s="21"/>
      <c r="I8" s="22"/>
      <c r="J8" s="22"/>
      <c r="K8" s="22"/>
      <c r="L8" s="22"/>
      <c r="M8" s="23"/>
      <c r="N8" s="24"/>
    </row>
    <row r="9" spans="1:14" ht="15">
      <c r="A9" s="17" t="s">
        <v>20</v>
      </c>
      <c r="B9" s="26">
        <v>332446</v>
      </c>
      <c r="C9" s="26">
        <v>170150</v>
      </c>
      <c r="D9" s="26">
        <v>93726</v>
      </c>
      <c r="E9" s="26">
        <v>68570</v>
      </c>
      <c r="F9" s="10"/>
      <c r="G9" s="27"/>
      <c r="H9" s="28"/>
      <c r="I9" s="22"/>
      <c r="J9" s="22"/>
      <c r="K9" s="22"/>
      <c r="L9" s="22"/>
      <c r="M9" s="23"/>
      <c r="N9" s="24"/>
    </row>
    <row r="10" spans="1:14" s="7" customFormat="1" ht="12.75">
      <c r="A10" s="17" t="s">
        <v>21</v>
      </c>
      <c r="B10" s="26">
        <v>341365</v>
      </c>
      <c r="C10" s="26">
        <v>194800</v>
      </c>
      <c r="D10" s="26">
        <v>77995</v>
      </c>
      <c r="E10" s="26">
        <v>68570</v>
      </c>
      <c r="F10" s="29"/>
      <c r="G10" s="13"/>
      <c r="H10" s="28"/>
      <c r="I10" s="22"/>
      <c r="J10" s="22"/>
      <c r="K10" s="22"/>
      <c r="L10" s="22"/>
      <c r="M10" s="23"/>
      <c r="N10" s="24"/>
    </row>
    <row r="11" spans="1:15" ht="15">
      <c r="A11" s="17" t="s">
        <v>22</v>
      </c>
      <c r="B11" s="26">
        <v>372570</v>
      </c>
      <c r="C11" s="26">
        <v>244000</v>
      </c>
      <c r="D11" s="26">
        <v>60000</v>
      </c>
      <c r="E11" s="26">
        <v>68570</v>
      </c>
      <c r="F11" s="30"/>
      <c r="G11" s="7"/>
      <c r="H11" s="31"/>
      <c r="I11" s="24"/>
      <c r="J11" s="24"/>
      <c r="K11" s="24"/>
      <c r="L11" s="24"/>
      <c r="M11" s="23"/>
      <c r="N11" s="24"/>
      <c r="O11" s="32"/>
    </row>
    <row r="12" spans="1:15" ht="15">
      <c r="A12" s="3"/>
      <c r="B12" s="33"/>
      <c r="C12" s="33"/>
      <c r="D12" s="33"/>
      <c r="E12" s="33"/>
      <c r="G12" s="29"/>
      <c r="H12" s="7"/>
      <c r="I12" s="7"/>
      <c r="J12" s="7"/>
      <c r="K12" s="7"/>
      <c r="L12" s="7"/>
      <c r="M12" s="7"/>
      <c r="N12" s="34"/>
      <c r="O12" s="34"/>
    </row>
    <row r="13" spans="1:15" ht="15.75">
      <c r="A13" s="4" t="s">
        <v>23</v>
      </c>
      <c r="B13" s="9"/>
      <c r="C13" s="9"/>
      <c r="D13" s="9"/>
      <c r="E13" s="9"/>
      <c r="F13" s="10"/>
      <c r="G13" s="7"/>
      <c r="H13" s="7"/>
      <c r="I13" s="7"/>
      <c r="J13" s="7"/>
      <c r="K13" s="7"/>
      <c r="L13" s="7"/>
      <c r="M13" s="7"/>
      <c r="N13" s="34"/>
      <c r="O13" s="34"/>
    </row>
    <row r="14" spans="1:15" ht="15.75">
      <c r="A14" s="35" t="s">
        <v>17</v>
      </c>
      <c r="B14" s="9">
        <f>Budget!V152</f>
        <v>25671</v>
      </c>
      <c r="C14" s="9">
        <f>Budget!V191</f>
        <v>25671</v>
      </c>
      <c r="D14" s="9">
        <f>B14-C14-E14</f>
        <v>0</v>
      </c>
      <c r="E14" s="9">
        <v>0</v>
      </c>
      <c r="F14" s="10"/>
      <c r="G14" s="7"/>
      <c r="H14" s="7"/>
      <c r="I14" s="7"/>
      <c r="J14" s="7"/>
      <c r="K14" s="7"/>
      <c r="L14" s="7"/>
      <c r="M14" s="7"/>
      <c r="N14" s="34"/>
      <c r="O14" s="34"/>
    </row>
    <row r="15" spans="1:15" ht="15">
      <c r="A15" s="17" t="s">
        <v>18</v>
      </c>
      <c r="B15" s="26">
        <v>26551</v>
      </c>
      <c r="C15" s="26">
        <v>26552</v>
      </c>
      <c r="D15" s="26">
        <v>0</v>
      </c>
      <c r="E15" s="26">
        <v>0</v>
      </c>
      <c r="F15" s="10"/>
      <c r="G15" s="34"/>
      <c r="H15" s="31"/>
      <c r="I15" s="7"/>
      <c r="J15" s="7"/>
      <c r="K15" s="7"/>
      <c r="L15" s="7"/>
      <c r="M15" s="7"/>
      <c r="N15" s="31"/>
      <c r="O15" s="32"/>
    </row>
    <row r="16" spans="1:15" ht="15">
      <c r="A16" s="17" t="s">
        <v>19</v>
      </c>
      <c r="B16" s="25">
        <v>36930</v>
      </c>
      <c r="C16" s="25">
        <v>36950</v>
      </c>
      <c r="D16" s="25">
        <v>20</v>
      </c>
      <c r="E16" s="25">
        <v>0</v>
      </c>
      <c r="F16" s="10"/>
      <c r="G16" s="34"/>
      <c r="H16" s="31"/>
      <c r="I16" s="7"/>
      <c r="J16" s="7"/>
      <c r="K16" s="7"/>
      <c r="L16" s="7"/>
      <c r="M16" s="7"/>
      <c r="N16" s="31"/>
      <c r="O16" s="32"/>
    </row>
    <row r="17" spans="1:14" ht="15">
      <c r="A17" s="17" t="s">
        <v>20</v>
      </c>
      <c r="B17" s="36">
        <v>36305</v>
      </c>
      <c r="C17" s="26">
        <v>36025</v>
      </c>
      <c r="D17" s="26">
        <v>280</v>
      </c>
      <c r="E17" s="26">
        <v>0</v>
      </c>
      <c r="F17" s="10"/>
      <c r="G17" s="29"/>
      <c r="H17" s="7"/>
      <c r="I17" s="7"/>
      <c r="J17" s="7"/>
      <c r="K17" s="7"/>
      <c r="L17" s="7"/>
      <c r="M17" s="7"/>
      <c r="N17" s="7"/>
    </row>
    <row r="18" spans="1:7" s="7" customFormat="1" ht="12.75">
      <c r="A18" s="17" t="s">
        <v>21</v>
      </c>
      <c r="B18" s="26">
        <v>31780</v>
      </c>
      <c r="C18" s="26">
        <v>8800</v>
      </c>
      <c r="D18" s="26">
        <v>3753</v>
      </c>
      <c r="E18" s="26">
        <v>19227</v>
      </c>
      <c r="F18" s="29"/>
      <c r="G18" s="29"/>
    </row>
    <row r="19" spans="1:14" ht="15">
      <c r="A19" s="17" t="s">
        <v>22</v>
      </c>
      <c r="B19" s="26">
        <v>34577</v>
      </c>
      <c r="C19" s="26">
        <v>9350</v>
      </c>
      <c r="D19" s="26">
        <v>6000</v>
      </c>
      <c r="E19" s="26">
        <v>19227</v>
      </c>
      <c r="F19" s="30"/>
      <c r="G19" s="29"/>
      <c r="H19" s="7"/>
      <c r="I19" s="7"/>
      <c r="J19" s="7"/>
      <c r="K19" s="7"/>
      <c r="L19" s="7"/>
      <c r="M19" s="7"/>
      <c r="N19" s="7"/>
    </row>
    <row r="20" spans="1:14" ht="15">
      <c r="A20" s="3"/>
      <c r="B20" s="33"/>
      <c r="C20" s="33"/>
      <c r="D20" s="33"/>
      <c r="E20" s="33"/>
      <c r="G20" s="29"/>
      <c r="H20" s="7"/>
      <c r="I20" s="7"/>
      <c r="J20" s="7"/>
      <c r="K20" s="7"/>
      <c r="L20" s="7"/>
      <c r="M20" s="7"/>
      <c r="N20" s="7"/>
    </row>
    <row r="21" spans="1:7" ht="15.75">
      <c r="A21" s="8" t="s">
        <v>24</v>
      </c>
      <c r="B21" s="9"/>
      <c r="C21" s="9"/>
      <c r="D21" s="9"/>
      <c r="E21" s="9"/>
      <c r="F21" s="10"/>
      <c r="G21" s="10"/>
    </row>
    <row r="22" spans="1:7" ht="15.75">
      <c r="A22" s="35" t="s">
        <v>17</v>
      </c>
      <c r="B22" s="9">
        <f>Budget!V242</f>
        <v>320598</v>
      </c>
      <c r="C22" s="37">
        <f>SUM(Budget!V202:V217)</f>
        <v>174239</v>
      </c>
      <c r="D22" s="9">
        <f>B22-C22-E22</f>
        <v>34825</v>
      </c>
      <c r="E22" s="37">
        <f>Budget!V201</f>
        <v>111534</v>
      </c>
      <c r="F22" s="10"/>
      <c r="G22" s="10"/>
    </row>
    <row r="23" spans="1:7" ht="15">
      <c r="A23" s="17" t="s">
        <v>18</v>
      </c>
      <c r="B23" s="26">
        <v>377664</v>
      </c>
      <c r="C23" s="38">
        <v>169170</v>
      </c>
      <c r="D23" s="25">
        <v>102058</v>
      </c>
      <c r="E23" s="39">
        <v>106426</v>
      </c>
      <c r="F23" s="10"/>
      <c r="G23" s="10"/>
    </row>
    <row r="24" spans="1:7" ht="15">
      <c r="A24" s="17" t="s">
        <v>19</v>
      </c>
      <c r="B24" s="25">
        <v>418552</v>
      </c>
      <c r="C24" s="39">
        <v>282644</v>
      </c>
      <c r="D24" s="39">
        <v>49482</v>
      </c>
      <c r="E24" s="39">
        <v>86426</v>
      </c>
      <c r="F24" s="10"/>
      <c r="G24" s="10"/>
    </row>
    <row r="25" spans="1:7" ht="15">
      <c r="A25" s="17" t="s">
        <v>20</v>
      </c>
      <c r="B25" s="26">
        <v>372326</v>
      </c>
      <c r="C25" s="38">
        <v>112900</v>
      </c>
      <c r="D25" s="38">
        <v>193000</v>
      </c>
      <c r="E25" s="38">
        <v>66426</v>
      </c>
      <c r="F25" s="10"/>
      <c r="G25" s="10"/>
    </row>
    <row r="26" spans="1:7" s="7" customFormat="1" ht="12.75">
      <c r="A26" s="17" t="s">
        <v>21</v>
      </c>
      <c r="B26" s="26">
        <v>381276</v>
      </c>
      <c r="C26" s="38">
        <v>264000</v>
      </c>
      <c r="D26" s="38">
        <v>101198</v>
      </c>
      <c r="E26" s="38">
        <v>16078</v>
      </c>
      <c r="F26" s="29"/>
      <c r="G26" s="29"/>
    </row>
    <row r="27" spans="1:7" ht="15">
      <c r="A27" s="17" t="s">
        <v>22</v>
      </c>
      <c r="B27" s="26">
        <v>414878</v>
      </c>
      <c r="C27" s="38">
        <v>313800</v>
      </c>
      <c r="D27" s="38">
        <v>85000</v>
      </c>
      <c r="E27" s="38">
        <v>16078</v>
      </c>
      <c r="F27" s="30"/>
      <c r="G27" s="10"/>
    </row>
    <row r="28" spans="1:7" ht="15">
      <c r="A28" s="3"/>
      <c r="B28" s="33"/>
      <c r="C28" s="33"/>
      <c r="D28" s="33"/>
      <c r="E28" s="33"/>
      <c r="G28" s="10"/>
    </row>
    <row r="29" spans="1:7" ht="15.75">
      <c r="A29" s="4" t="s">
        <v>25</v>
      </c>
      <c r="B29" s="9"/>
      <c r="C29" s="9"/>
      <c r="D29" s="9"/>
      <c r="E29" s="9"/>
      <c r="G29" s="10"/>
    </row>
    <row r="30" spans="1:7" ht="15.75">
      <c r="A30" s="35" t="s">
        <v>17</v>
      </c>
      <c r="B30" s="9">
        <f>Budget!V289</f>
        <v>691831</v>
      </c>
      <c r="C30" s="9">
        <f>Budget!V263</f>
        <v>594296</v>
      </c>
      <c r="D30" s="9">
        <f>B30-C30-E30</f>
        <v>97535</v>
      </c>
      <c r="E30" s="9">
        <v>0</v>
      </c>
      <c r="G30" s="10"/>
    </row>
    <row r="31" spans="1:7" ht="15">
      <c r="A31" s="17" t="s">
        <v>18</v>
      </c>
      <c r="B31" s="26">
        <v>773433</v>
      </c>
      <c r="C31" s="26">
        <v>598827</v>
      </c>
      <c r="D31" s="26">
        <v>74606</v>
      </c>
      <c r="E31" s="26">
        <v>100000</v>
      </c>
      <c r="G31" s="10"/>
    </row>
    <row r="32" spans="1:7" ht="15">
      <c r="A32" s="17" t="s">
        <v>19</v>
      </c>
      <c r="B32" s="25">
        <v>638614</v>
      </c>
      <c r="C32" s="25">
        <v>350002</v>
      </c>
      <c r="D32" s="25">
        <v>67944</v>
      </c>
      <c r="E32" s="25">
        <v>220668</v>
      </c>
      <c r="G32" s="10"/>
    </row>
    <row r="33" spans="1:11" ht="15">
      <c r="A33" s="17" t="s">
        <v>20</v>
      </c>
      <c r="B33" s="26">
        <v>583868</v>
      </c>
      <c r="C33" s="26">
        <v>346800</v>
      </c>
      <c r="D33" s="26">
        <v>16400</v>
      </c>
      <c r="E33" s="26">
        <v>220668</v>
      </c>
      <c r="G33" s="10"/>
      <c r="K33" s="40"/>
    </row>
    <row r="34" spans="1:11" ht="15">
      <c r="A34" s="17" t="s">
        <v>21</v>
      </c>
      <c r="B34" s="26">
        <v>560276</v>
      </c>
      <c r="C34" s="26">
        <v>290800</v>
      </c>
      <c r="D34" s="26">
        <v>24340</v>
      </c>
      <c r="E34" s="26">
        <v>245136</v>
      </c>
      <c r="F34" s="10"/>
      <c r="G34" s="10"/>
      <c r="K34" s="10"/>
    </row>
    <row r="35" spans="1:7" ht="15">
      <c r="A35" s="17" t="s">
        <v>22</v>
      </c>
      <c r="B35" s="26">
        <v>490136</v>
      </c>
      <c r="C35" s="26">
        <v>171000</v>
      </c>
      <c r="D35" s="26">
        <v>74000</v>
      </c>
      <c r="E35" s="26">
        <v>245136</v>
      </c>
      <c r="F35" s="10"/>
      <c r="G35" s="10"/>
    </row>
    <row r="36" spans="1:7" ht="15">
      <c r="A36" s="17"/>
      <c r="B36" s="26"/>
      <c r="C36" s="26"/>
      <c r="D36" s="26"/>
      <c r="E36" s="26"/>
      <c r="F36" s="10"/>
      <c r="G36" s="10"/>
    </row>
    <row r="37" spans="1:7" ht="15.75">
      <c r="A37" s="4" t="s">
        <v>26</v>
      </c>
      <c r="B37" s="33"/>
      <c r="C37" s="33"/>
      <c r="D37" s="33"/>
      <c r="E37" s="33"/>
      <c r="G37" s="10"/>
    </row>
    <row r="38" spans="1:7" ht="15.75">
      <c r="A38" s="17" t="s">
        <v>26</v>
      </c>
      <c r="B38" s="41">
        <f>SUM(B6+B14+B22+B30)</f>
        <v>1378673</v>
      </c>
      <c r="C38" s="41">
        <f>SUM(C6+C14+C22+C30)</f>
        <v>950825.63</v>
      </c>
      <c r="D38" s="41">
        <f>SUM(D6+D14+D22+D30)</f>
        <v>223813.37</v>
      </c>
      <c r="E38" s="41">
        <f>SUM(E6+E14+E22+E30)</f>
        <v>204034</v>
      </c>
      <c r="G38" s="10"/>
    </row>
    <row r="39" spans="1:7" ht="15">
      <c r="A39" s="17" t="s">
        <v>27</v>
      </c>
      <c r="B39" s="26">
        <v>1614121</v>
      </c>
      <c r="C39" s="26">
        <f aca="true" t="shared" si="0" ref="C39:E41">SUM(C7+C15+C23+C31)</f>
        <v>927844</v>
      </c>
      <c r="D39" s="26">
        <f t="shared" si="0"/>
        <v>399852</v>
      </c>
      <c r="E39" s="26">
        <f t="shared" si="0"/>
        <v>286426</v>
      </c>
      <c r="F39" s="42"/>
      <c r="G39" s="10"/>
    </row>
    <row r="40" spans="1:7" ht="15">
      <c r="A40" s="17" t="s">
        <v>28</v>
      </c>
      <c r="B40" s="26">
        <f>SUM(B8+B16+B24+B32)</f>
        <v>1490272</v>
      </c>
      <c r="C40" s="26">
        <f t="shared" si="0"/>
        <v>826451</v>
      </c>
      <c r="D40" s="26">
        <f t="shared" si="0"/>
        <v>296152</v>
      </c>
      <c r="E40" s="26">
        <f t="shared" si="0"/>
        <v>367709</v>
      </c>
      <c r="G40" s="10"/>
    </row>
    <row r="41" spans="1:7" ht="15">
      <c r="A41" s="17" t="s">
        <v>29</v>
      </c>
      <c r="B41" s="26">
        <f>SUM(B9+B17+B25+B33)</f>
        <v>1324945</v>
      </c>
      <c r="C41" s="26">
        <f t="shared" si="0"/>
        <v>665875</v>
      </c>
      <c r="D41" s="26">
        <f t="shared" si="0"/>
        <v>303406</v>
      </c>
      <c r="E41" s="26">
        <f t="shared" si="0"/>
        <v>355664</v>
      </c>
      <c r="G41" s="10"/>
    </row>
    <row r="42" spans="1:7" ht="15">
      <c r="A42" s="17" t="s">
        <v>30</v>
      </c>
      <c r="B42" s="26">
        <v>1314697</v>
      </c>
      <c r="C42" s="26">
        <v>758400</v>
      </c>
      <c r="D42" s="26">
        <v>207286</v>
      </c>
      <c r="E42" s="26">
        <v>349011</v>
      </c>
      <c r="G42" s="10"/>
    </row>
    <row r="43" spans="1:7" ht="15">
      <c r="A43" s="17" t="s">
        <v>31</v>
      </c>
      <c r="B43" s="26">
        <f>SUM(B11+B19+B27+B35)</f>
        <v>1312161</v>
      </c>
      <c r="C43" s="26">
        <f>SUM(C11+C19+C27+C35)</f>
        <v>738150</v>
      </c>
      <c r="D43" s="26">
        <f>SUM(D11+D19+D27+D35)</f>
        <v>225000</v>
      </c>
      <c r="E43" s="26">
        <f>SUM(E11+E19+E27+E35)</f>
        <v>349011</v>
      </c>
      <c r="G43" s="10"/>
    </row>
    <row r="44" spans="1:7" ht="15">
      <c r="A44" s="3"/>
      <c r="B44" s="33"/>
      <c r="C44" s="33"/>
      <c r="D44" s="33"/>
      <c r="E44" s="33"/>
      <c r="G44" s="10"/>
    </row>
    <row r="45" spans="1:7" ht="15.75">
      <c r="A45" s="43" t="s">
        <v>32</v>
      </c>
      <c r="B45" s="44"/>
      <c r="C45" s="44"/>
      <c r="D45" s="44"/>
      <c r="E45" s="44"/>
      <c r="G45" s="10"/>
    </row>
    <row r="46" spans="1:7" ht="15.75">
      <c r="A46" s="4" t="s">
        <v>33</v>
      </c>
      <c r="B46" s="41"/>
      <c r="C46" s="41"/>
      <c r="D46" s="41"/>
      <c r="E46" s="41"/>
      <c r="G46" s="10"/>
    </row>
    <row r="47" spans="1:7" ht="15.75">
      <c r="A47" s="17" t="s">
        <v>17</v>
      </c>
      <c r="B47" s="41">
        <v>34404</v>
      </c>
      <c r="C47" s="41"/>
      <c r="D47" s="45" t="s">
        <v>34</v>
      </c>
      <c r="E47" s="41">
        <v>34404</v>
      </c>
      <c r="G47" s="10"/>
    </row>
    <row r="48" spans="1:7" ht="15.75">
      <c r="A48" s="17" t="s">
        <v>18</v>
      </c>
      <c r="B48" s="45">
        <v>33069</v>
      </c>
      <c r="C48" s="41"/>
      <c r="D48" s="45" t="s">
        <v>34</v>
      </c>
      <c r="E48" s="45">
        <v>33729.88</v>
      </c>
      <c r="G48" s="46"/>
    </row>
    <row r="49" spans="1:7" ht="15">
      <c r="A49" s="17" t="s">
        <v>19</v>
      </c>
      <c r="B49" s="45">
        <v>33069</v>
      </c>
      <c r="C49" s="45"/>
      <c r="D49" s="45"/>
      <c r="E49" s="45">
        <v>33069</v>
      </c>
      <c r="G49" s="10"/>
    </row>
    <row r="50" spans="1:7" ht="15.75">
      <c r="A50" s="17" t="s">
        <v>20</v>
      </c>
      <c r="B50" s="45">
        <v>30754.02</v>
      </c>
      <c r="C50" s="45" t="s">
        <v>35</v>
      </c>
      <c r="D50" s="41"/>
      <c r="E50" s="45">
        <v>32421</v>
      </c>
      <c r="G50" s="10"/>
    </row>
    <row r="51" spans="1:8" ht="15">
      <c r="A51" s="17" t="s">
        <v>21</v>
      </c>
      <c r="B51" s="45">
        <v>30151</v>
      </c>
      <c r="C51" s="45"/>
      <c r="D51" s="45"/>
      <c r="E51" s="45">
        <v>30151</v>
      </c>
      <c r="G51" s="10"/>
      <c r="H51" s="7"/>
    </row>
    <row r="52" spans="1:8" ht="15">
      <c r="A52" s="17" t="s">
        <v>22</v>
      </c>
      <c r="B52" s="45">
        <v>30151</v>
      </c>
      <c r="C52" s="45"/>
      <c r="D52" s="45"/>
      <c r="E52" s="45">
        <v>30151</v>
      </c>
      <c r="G52" s="10"/>
      <c r="H52" s="7"/>
    </row>
    <row r="53" spans="1:7" ht="15.75">
      <c r="A53" s="4" t="s">
        <v>36</v>
      </c>
      <c r="B53" s="41"/>
      <c r="C53" s="47"/>
      <c r="D53" s="47"/>
      <c r="E53" s="41"/>
      <c r="G53" s="10"/>
    </row>
    <row r="54" spans="1:7" ht="15.75">
      <c r="A54" s="17" t="s">
        <v>17</v>
      </c>
      <c r="B54" s="41">
        <f>B55*1.02</f>
        <v>34247.520000000004</v>
      </c>
      <c r="C54" s="239" t="s">
        <v>500</v>
      </c>
      <c r="D54" s="45" t="s">
        <v>34</v>
      </c>
      <c r="E54" s="41">
        <v>34248</v>
      </c>
      <c r="G54" s="10"/>
    </row>
    <row r="55" spans="1:7" ht="15">
      <c r="A55" s="17" t="s">
        <v>18</v>
      </c>
      <c r="B55" s="45">
        <v>33576</v>
      </c>
      <c r="C55" s="47"/>
      <c r="D55" s="47"/>
      <c r="E55" s="45">
        <v>33576</v>
      </c>
      <c r="G55" s="10"/>
    </row>
    <row r="56" spans="1:7" ht="15">
      <c r="A56" s="17" t="s">
        <v>19</v>
      </c>
      <c r="B56" s="45">
        <v>30591</v>
      </c>
      <c r="C56" s="45"/>
      <c r="D56" s="45"/>
      <c r="E56" s="45">
        <v>30591</v>
      </c>
      <c r="G56" s="10"/>
    </row>
    <row r="57" spans="1:7" ht="15">
      <c r="A57" s="17" t="s">
        <v>20</v>
      </c>
      <c r="B57" s="45">
        <v>30711.5</v>
      </c>
      <c r="C57" s="47"/>
      <c r="D57" s="47"/>
      <c r="E57" s="45">
        <v>30711.5</v>
      </c>
      <c r="G57" s="10"/>
    </row>
    <row r="58" spans="1:7" ht="15">
      <c r="A58" s="17" t="s">
        <v>21</v>
      </c>
      <c r="B58" s="45">
        <v>29992</v>
      </c>
      <c r="C58" s="45"/>
      <c r="D58" s="45"/>
      <c r="E58" s="45">
        <v>29992</v>
      </c>
      <c r="G58" s="10"/>
    </row>
    <row r="59" spans="1:7" ht="15">
      <c r="A59" s="17" t="s">
        <v>22</v>
      </c>
      <c r="B59" s="45">
        <v>48840</v>
      </c>
      <c r="C59" s="45"/>
      <c r="D59" s="45"/>
      <c r="E59" s="45">
        <v>29992</v>
      </c>
      <c r="G59" s="10"/>
    </row>
    <row r="60" spans="1:7" ht="15.75">
      <c r="A60" s="4" t="s">
        <v>37</v>
      </c>
      <c r="B60" s="41"/>
      <c r="C60" s="41"/>
      <c r="D60" s="41"/>
      <c r="E60" s="41"/>
      <c r="G60" s="29"/>
    </row>
    <row r="61" spans="1:7" ht="15.75">
      <c r="A61" s="17" t="s">
        <v>17</v>
      </c>
      <c r="B61" s="41">
        <f>B62*1.02</f>
        <v>100276.2</v>
      </c>
      <c r="C61" s="234"/>
      <c r="D61" s="45" t="s">
        <v>34</v>
      </c>
      <c r="E61" s="41">
        <f>B61</f>
        <v>100276.2</v>
      </c>
      <c r="G61" s="29"/>
    </row>
    <row r="62" spans="1:7" ht="15.75">
      <c r="A62" s="17" t="s">
        <v>18</v>
      </c>
      <c r="B62" s="45">
        <v>98310</v>
      </c>
      <c r="C62" s="41"/>
      <c r="D62" s="45" t="s">
        <v>34</v>
      </c>
      <c r="E62" s="45">
        <v>98310</v>
      </c>
      <c r="G62" s="48"/>
    </row>
    <row r="63" spans="1:8" ht="15">
      <c r="A63" s="17" t="s">
        <v>19</v>
      </c>
      <c r="B63" s="45">
        <v>96383</v>
      </c>
      <c r="C63" s="45"/>
      <c r="D63" s="45"/>
      <c r="E63" s="45">
        <v>96383</v>
      </c>
      <c r="G63" s="10"/>
      <c r="H63" s="49"/>
    </row>
    <row r="64" spans="1:7" ht="15.75">
      <c r="A64" s="17" t="s">
        <v>20</v>
      </c>
      <c r="B64" s="45">
        <v>88858</v>
      </c>
      <c r="C64" s="41"/>
      <c r="D64" s="45"/>
      <c r="E64" s="45">
        <v>88858</v>
      </c>
      <c r="G64" s="10"/>
    </row>
    <row r="65" spans="1:7" ht="15">
      <c r="A65" s="17" t="s">
        <v>21</v>
      </c>
      <c r="B65" s="45">
        <v>91815</v>
      </c>
      <c r="C65" s="45"/>
      <c r="D65" s="45">
        <v>6185</v>
      </c>
      <c r="E65" s="45">
        <v>98000</v>
      </c>
      <c r="G65" s="10"/>
    </row>
    <row r="66" spans="1:7" ht="15">
      <c r="A66" s="17" t="s">
        <v>22</v>
      </c>
      <c r="B66" s="45">
        <v>90015</v>
      </c>
      <c r="C66" s="45"/>
      <c r="D66" s="45"/>
      <c r="E66" s="45">
        <v>90015</v>
      </c>
      <c r="G66" s="10"/>
    </row>
    <row r="67" spans="1:7" ht="15.75">
      <c r="A67" s="4" t="s">
        <v>38</v>
      </c>
      <c r="B67" s="41"/>
      <c r="C67" s="41"/>
      <c r="D67" s="41"/>
      <c r="E67" s="41"/>
      <c r="G67" s="10"/>
    </row>
    <row r="68" spans="1:7" ht="15.75">
      <c r="A68" s="17" t="s">
        <v>17</v>
      </c>
      <c r="B68" s="41">
        <v>1800</v>
      </c>
      <c r="C68" s="41"/>
      <c r="D68" s="41"/>
      <c r="E68" s="41">
        <v>1800</v>
      </c>
      <c r="G68" s="10"/>
    </row>
    <row r="69" spans="1:7" ht="15.75">
      <c r="A69" s="17" t="s">
        <v>18</v>
      </c>
      <c r="B69" s="45">
        <v>1800</v>
      </c>
      <c r="C69" s="41"/>
      <c r="D69" s="41"/>
      <c r="E69" s="45">
        <v>1800</v>
      </c>
      <c r="G69" s="10"/>
    </row>
    <row r="70" spans="1:7" ht="15">
      <c r="A70" s="17" t="s">
        <v>19</v>
      </c>
      <c r="B70" s="26">
        <v>2000</v>
      </c>
      <c r="C70" s="26"/>
      <c r="D70" s="26"/>
      <c r="E70" s="26">
        <v>1800</v>
      </c>
      <c r="G70" s="10"/>
    </row>
    <row r="71" spans="1:7" ht="15.75">
      <c r="A71" s="17" t="s">
        <v>20</v>
      </c>
      <c r="B71" s="50">
        <v>2400</v>
      </c>
      <c r="C71" s="41"/>
      <c r="D71" s="45">
        <v>400</v>
      </c>
      <c r="E71" s="45">
        <v>2000</v>
      </c>
      <c r="G71" s="10"/>
    </row>
    <row r="72" spans="1:7" ht="15">
      <c r="A72" s="17" t="s">
        <v>21</v>
      </c>
      <c r="B72" s="45">
        <v>2400</v>
      </c>
      <c r="C72" s="45"/>
      <c r="D72" s="45">
        <v>900</v>
      </c>
      <c r="E72" s="45">
        <v>1500</v>
      </c>
      <c r="G72" s="10"/>
    </row>
    <row r="73" spans="1:7" ht="15">
      <c r="A73" s="17" t="s">
        <v>22</v>
      </c>
      <c r="B73" s="45">
        <v>2400</v>
      </c>
      <c r="C73" s="45"/>
      <c r="D73" s="45"/>
      <c r="E73" s="45">
        <v>2000</v>
      </c>
      <c r="F73" s="10"/>
      <c r="G73" s="10"/>
    </row>
    <row r="74" spans="1:7" ht="15">
      <c r="A74" s="17"/>
      <c r="B74" s="45"/>
      <c r="C74" s="45"/>
      <c r="D74" s="45"/>
      <c r="E74" s="45"/>
      <c r="F74" s="10"/>
      <c r="G74" s="10"/>
    </row>
    <row r="75" spans="1:7" ht="15.75">
      <c r="A75" s="4" t="s">
        <v>39</v>
      </c>
      <c r="B75" s="45"/>
      <c r="C75" s="45"/>
      <c r="D75" s="45"/>
      <c r="E75" s="51"/>
      <c r="F75" s="52"/>
      <c r="G75" s="52"/>
    </row>
    <row r="76" spans="1:7" ht="15.75">
      <c r="A76" s="17" t="s">
        <v>39</v>
      </c>
      <c r="B76" s="53">
        <f>SUM(B38+B47+B54+B61+B68)</f>
        <v>1549400.72</v>
      </c>
      <c r="C76" s="54"/>
      <c r="D76" s="238"/>
      <c r="E76" s="53">
        <f>SUM(E38+E47+E54+E61+E68)</f>
        <v>374762.2</v>
      </c>
      <c r="F76" s="52"/>
      <c r="G76" s="52"/>
    </row>
    <row r="77" spans="1:7" ht="15">
      <c r="A77" s="17" t="s">
        <v>40</v>
      </c>
      <c r="B77" s="45">
        <v>1781537</v>
      </c>
      <c r="C77" s="45"/>
      <c r="D77" s="45"/>
      <c r="E77" s="45">
        <f>SUM(E39+E48+E55+E62+E69)</f>
        <v>453841.88</v>
      </c>
      <c r="F77" s="55"/>
      <c r="G77" s="55"/>
    </row>
    <row r="78" spans="1:7" ht="15">
      <c r="A78" s="17" t="s">
        <v>41</v>
      </c>
      <c r="B78" s="45">
        <f>SUM(B40+B49+B56+B63+B70)</f>
        <v>1652315</v>
      </c>
      <c r="C78" s="45"/>
      <c r="D78" s="45"/>
      <c r="E78" s="45">
        <f>SUM(E40+E49+E56+E63+E70)</f>
        <v>529552</v>
      </c>
      <c r="F78" s="55"/>
      <c r="G78" s="55"/>
    </row>
    <row r="79" spans="1:7" ht="15.75">
      <c r="A79" s="17" t="s">
        <v>42</v>
      </c>
      <c r="B79" s="45">
        <v>1477669</v>
      </c>
      <c r="C79" s="41"/>
      <c r="D79" s="41"/>
      <c r="E79" s="45">
        <v>509655</v>
      </c>
      <c r="F79" s="55"/>
      <c r="G79" s="55"/>
    </row>
    <row r="80" spans="1:7" ht="15.75">
      <c r="A80" s="17" t="s">
        <v>43</v>
      </c>
      <c r="B80" s="45">
        <f>SUM(B10+B18+B26+B34+B51+B58+B65+B72)</f>
        <v>1469055</v>
      </c>
      <c r="C80" s="41"/>
      <c r="D80" s="41"/>
      <c r="E80" s="45">
        <f>SUM(E10+E18+E26+E34+E51+E58+E65+E72)</f>
        <v>508654</v>
      </c>
      <c r="F80" s="55"/>
      <c r="G80" s="55"/>
    </row>
    <row r="81" spans="1:7" ht="15">
      <c r="A81" s="17" t="s">
        <v>44</v>
      </c>
      <c r="B81" s="45">
        <f>SUM(B11+B19+B27+B35+B52+B59+B66+B73)</f>
        <v>1483567</v>
      </c>
      <c r="C81" s="45"/>
      <c r="D81" s="45"/>
      <c r="E81" s="45">
        <f>SUM(E11+E19+E27+E35+E52+E59+E66+E73)</f>
        <v>501169</v>
      </c>
      <c r="F81" s="55"/>
      <c r="G81" s="56"/>
    </row>
    <row r="82" spans="1:7" ht="15">
      <c r="A82" s="57"/>
      <c r="B82" s="57"/>
      <c r="C82" s="57"/>
      <c r="D82" s="57"/>
      <c r="E82" s="57"/>
      <c r="F82" s="58"/>
      <c r="G82" s="10"/>
    </row>
    <row r="83" spans="1:7" ht="15">
      <c r="A83" s="57"/>
      <c r="B83" s="57"/>
      <c r="C83" s="57"/>
      <c r="D83" s="57"/>
      <c r="E83" s="57"/>
      <c r="G83" s="10"/>
    </row>
    <row r="84" spans="1:7" ht="15">
      <c r="A84" s="57"/>
      <c r="B84" s="57"/>
      <c r="C84" s="57"/>
      <c r="D84" s="57"/>
      <c r="E84" s="57"/>
      <c r="G84" s="10"/>
    </row>
    <row r="85" spans="1:7" ht="15">
      <c r="A85" s="57"/>
      <c r="B85" s="57"/>
      <c r="C85" s="57"/>
      <c r="D85" s="57"/>
      <c r="E85" s="57"/>
      <c r="G85" s="10"/>
    </row>
    <row r="86" spans="1:5" ht="15">
      <c r="A86" s="57"/>
      <c r="B86" s="57"/>
      <c r="C86" s="57"/>
      <c r="D86" s="57"/>
      <c r="E86" s="57"/>
    </row>
    <row r="87" spans="1:5" ht="15">
      <c r="A87" s="57"/>
      <c r="B87" s="57"/>
      <c r="C87" s="57"/>
      <c r="D87" s="57"/>
      <c r="E87" s="57"/>
    </row>
    <row r="88" spans="1:5" ht="15">
      <c r="A88" s="57"/>
      <c r="B88" s="57"/>
      <c r="C88" s="57"/>
      <c r="D88" s="57"/>
      <c r="E88" s="57"/>
    </row>
    <row r="89" spans="1:5" ht="15">
      <c r="A89" s="57"/>
      <c r="B89" s="57"/>
      <c r="C89" s="57"/>
      <c r="D89" s="57"/>
      <c r="E89" s="57"/>
    </row>
    <row r="90" spans="1:5" ht="15">
      <c r="A90" s="57"/>
      <c r="B90" s="57"/>
      <c r="C90" s="57"/>
      <c r="D90" s="57"/>
      <c r="E90" s="57"/>
    </row>
    <row r="91" spans="1:5" ht="15">
      <c r="A91" s="57"/>
      <c r="B91" s="57"/>
      <c r="C91" s="57"/>
      <c r="D91" s="57"/>
      <c r="E91" s="57"/>
    </row>
    <row r="92" spans="1:5" ht="15">
      <c r="A92" s="57"/>
      <c r="B92" s="57"/>
      <c r="C92" s="57"/>
      <c r="D92" s="57"/>
      <c r="E92" s="57"/>
    </row>
    <row r="93" spans="1:5" ht="15">
      <c r="A93" s="57"/>
      <c r="B93" s="57"/>
      <c r="C93" s="57"/>
      <c r="D93" s="57"/>
      <c r="E93" s="57"/>
    </row>
    <row r="94" spans="1:5" ht="15">
      <c r="A94" s="57"/>
      <c r="B94" s="57"/>
      <c r="C94" s="57"/>
      <c r="D94" s="57"/>
      <c r="E94" s="57"/>
    </row>
    <row r="95" spans="1:5" ht="15">
      <c r="A95" s="57"/>
      <c r="B95" s="57"/>
      <c r="C95" s="57"/>
      <c r="D95" s="57"/>
      <c r="E95" s="57"/>
    </row>
    <row r="96" spans="1:5" ht="15">
      <c r="A96" s="57"/>
      <c r="B96" s="57"/>
      <c r="C96" s="57"/>
      <c r="D96" s="57"/>
      <c r="E96" s="57"/>
    </row>
    <row r="97" spans="1:5" ht="15">
      <c r="A97" s="57"/>
      <c r="B97" s="57"/>
      <c r="C97" s="57"/>
      <c r="D97" s="57"/>
      <c r="E97" s="57"/>
    </row>
  </sheetData>
  <sheetProtection selectLockedCells="1" selectUnlockedCells="1"/>
  <printOptions/>
  <pageMargins left="0" right="0" top="0.44027777777777777" bottom="0" header="0.5118055555555555" footer="0.5118055555555555"/>
  <pageSetup fitToHeight="0" fitToWidth="1" horizontalDpi="600" verticalDpi="600" orientation="portrait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10"/>
  <sheetViews>
    <sheetView showOutlineSymbols="0" zoomScale="75" zoomScaleNormal="75" zoomScaleSheetLayoutView="100" zoomScalePageLayoutView="0" workbookViewId="0" topLeftCell="A245">
      <selection activeCell="W1" sqref="W1"/>
    </sheetView>
  </sheetViews>
  <sheetFormatPr defaultColWidth="2.6640625" defaultRowHeight="16.5" customHeight="1"/>
  <cols>
    <col min="1" max="1" width="2.6640625" style="59" customWidth="1"/>
    <col min="2" max="2" width="30.10546875" style="59" customWidth="1"/>
    <col min="3" max="3" width="11.4453125" style="59" customWidth="1"/>
    <col min="4" max="14" width="0" style="59" hidden="1" customWidth="1"/>
    <col min="15" max="16" width="11.3359375" style="0" hidden="1" customWidth="1"/>
    <col min="17" max="18" width="13.3359375" style="0" customWidth="1"/>
    <col min="19" max="19" width="13.3359375" style="60" customWidth="1"/>
    <col min="20" max="20" width="13.3359375" style="0" customWidth="1"/>
    <col min="21" max="22" width="12.77734375" style="0" hidden="1" customWidth="1"/>
    <col min="23" max="23" width="12.77734375" style="0" customWidth="1"/>
    <col min="24" max="26" width="2.6640625" style="0" customWidth="1"/>
    <col min="27" max="27" width="8.6640625" style="0" customWidth="1"/>
    <col min="28" max="28" width="8.5546875" style="0" customWidth="1"/>
  </cols>
  <sheetData>
    <row r="1" spans="2:20" ht="0.75" customHeight="1">
      <c r="B1" s="61" t="s">
        <v>45</v>
      </c>
      <c r="T1" s="10"/>
    </row>
    <row r="2" spans="2:21" ht="18" customHeight="1">
      <c r="B2" s="62" t="s">
        <v>46</v>
      </c>
      <c r="C2" s="63">
        <v>42331</v>
      </c>
      <c r="M2" s="64"/>
      <c r="P2" s="65"/>
      <c r="Q2" s="64" t="s">
        <v>499</v>
      </c>
      <c r="R2" s="40"/>
      <c r="S2" s="40"/>
      <c r="T2" s="10"/>
      <c r="U2" s="40"/>
    </row>
    <row r="3" spans="16:21" ht="15.75" customHeight="1">
      <c r="P3" s="66"/>
      <c r="Q3" s="65"/>
      <c r="R3" s="40"/>
      <c r="S3" s="67"/>
      <c r="T3" s="10"/>
      <c r="U3" s="40"/>
    </row>
    <row r="4" spans="4:23" ht="15.75" customHeight="1">
      <c r="D4" s="68" t="s">
        <v>47</v>
      </c>
      <c r="E4" s="68" t="s">
        <v>48</v>
      </c>
      <c r="F4" s="68">
        <v>2002</v>
      </c>
      <c r="G4" s="68" t="s">
        <v>49</v>
      </c>
      <c r="H4" s="68" t="s">
        <v>50</v>
      </c>
      <c r="I4" s="68" t="s">
        <v>51</v>
      </c>
      <c r="J4" s="68" t="s">
        <v>52</v>
      </c>
      <c r="K4" s="69">
        <v>2007</v>
      </c>
      <c r="L4" s="70">
        <v>2008</v>
      </c>
      <c r="M4" s="70">
        <v>2009</v>
      </c>
      <c r="N4" s="70">
        <v>2010</v>
      </c>
      <c r="O4" s="70">
        <v>2011</v>
      </c>
      <c r="P4" s="70">
        <v>2012</v>
      </c>
      <c r="Q4" s="65">
        <v>2013</v>
      </c>
      <c r="R4" s="71" t="s">
        <v>53</v>
      </c>
      <c r="S4" s="72" t="s">
        <v>54</v>
      </c>
      <c r="T4" s="73" t="s">
        <v>53</v>
      </c>
      <c r="U4" s="71" t="s">
        <v>55</v>
      </c>
      <c r="V4" s="74" t="s">
        <v>56</v>
      </c>
      <c r="W4" s="75" t="s">
        <v>57</v>
      </c>
    </row>
    <row r="5" spans="2:23" ht="15.75" customHeight="1">
      <c r="B5" s="62" t="s">
        <v>58</v>
      </c>
      <c r="C5" s="76" t="s">
        <v>59</v>
      </c>
      <c r="D5" s="77" t="s">
        <v>53</v>
      </c>
      <c r="E5" s="77" t="s">
        <v>60</v>
      </c>
      <c r="F5" s="77" t="s">
        <v>53</v>
      </c>
      <c r="G5" s="77" t="s">
        <v>60</v>
      </c>
      <c r="H5" s="77" t="s">
        <v>53</v>
      </c>
      <c r="I5" s="77" t="s">
        <v>53</v>
      </c>
      <c r="J5" s="77" t="s">
        <v>61</v>
      </c>
      <c r="K5" s="77" t="s">
        <v>53</v>
      </c>
      <c r="L5" s="78" t="s">
        <v>53</v>
      </c>
      <c r="M5" s="79" t="s">
        <v>53</v>
      </c>
      <c r="N5" s="79" t="s">
        <v>53</v>
      </c>
      <c r="O5" s="80" t="s">
        <v>53</v>
      </c>
      <c r="P5" s="79" t="s">
        <v>53</v>
      </c>
      <c r="Q5" s="71" t="s">
        <v>53</v>
      </c>
      <c r="R5" s="81">
        <v>2014</v>
      </c>
      <c r="S5" s="82" t="s">
        <v>62</v>
      </c>
      <c r="T5" s="81">
        <v>2015</v>
      </c>
      <c r="U5" s="83" t="s">
        <v>63</v>
      </c>
      <c r="V5" s="74" t="s">
        <v>63</v>
      </c>
      <c r="W5" s="75" t="s">
        <v>63</v>
      </c>
    </row>
    <row r="6" spans="16:23" ht="15.75" customHeight="1">
      <c r="P6" s="84"/>
      <c r="Q6" s="85"/>
      <c r="R6" s="67"/>
      <c r="S6" s="86" t="s">
        <v>64</v>
      </c>
      <c r="T6" s="86" t="s">
        <v>497</v>
      </c>
      <c r="U6" s="87">
        <v>42306</v>
      </c>
      <c r="V6" s="235" t="s">
        <v>498</v>
      </c>
      <c r="W6" s="235" t="s">
        <v>502</v>
      </c>
    </row>
    <row r="7" spans="2:22" ht="15.75" customHeight="1">
      <c r="B7" s="89" t="s">
        <v>65</v>
      </c>
      <c r="P7" s="84"/>
      <c r="Q7" s="59"/>
      <c r="R7" s="67"/>
      <c r="S7" s="40"/>
      <c r="T7" s="40"/>
      <c r="V7" s="88"/>
    </row>
    <row r="8" spans="16:29" ht="15.75" customHeight="1">
      <c r="P8" s="84"/>
      <c r="Q8" s="59"/>
      <c r="R8" s="67"/>
      <c r="S8" s="40"/>
      <c r="T8" s="40"/>
      <c r="U8" s="10"/>
      <c r="V8" s="90"/>
      <c r="W8" s="91"/>
      <c r="X8" s="91"/>
      <c r="Y8" s="91"/>
      <c r="Z8" s="91"/>
      <c r="AA8" s="91"/>
      <c r="AB8" s="91"/>
      <c r="AC8" s="91"/>
    </row>
    <row r="9" spans="2:29" ht="15.75" customHeight="1">
      <c r="B9" s="92" t="s">
        <v>66</v>
      </c>
      <c r="C9" s="93" t="s">
        <v>67</v>
      </c>
      <c r="D9" s="68">
        <v>147350</v>
      </c>
      <c r="E9" s="68">
        <v>174225</v>
      </c>
      <c r="F9" s="68">
        <v>174225</v>
      </c>
      <c r="G9" s="68">
        <v>122500</v>
      </c>
      <c r="H9" s="94">
        <v>102200</v>
      </c>
      <c r="I9" s="94">
        <v>103227</v>
      </c>
      <c r="J9" s="94">
        <v>204363</v>
      </c>
      <c r="K9" s="94">
        <v>155384</v>
      </c>
      <c r="L9" s="94">
        <v>100722</v>
      </c>
      <c r="M9" s="94">
        <v>378500</v>
      </c>
      <c r="N9" s="94">
        <v>100000</v>
      </c>
      <c r="O9" s="95">
        <v>68591</v>
      </c>
      <c r="P9" s="68">
        <v>68570</v>
      </c>
      <c r="Q9" s="96">
        <v>68570</v>
      </c>
      <c r="R9" s="97">
        <v>60615</v>
      </c>
      <c r="S9" s="98">
        <v>80000</v>
      </c>
      <c r="T9" s="40">
        <v>80000</v>
      </c>
      <c r="U9" s="123">
        <v>90000</v>
      </c>
      <c r="V9" s="123">
        <v>92500</v>
      </c>
      <c r="W9" s="123">
        <v>92500</v>
      </c>
      <c r="X9" s="91"/>
      <c r="Y9" s="91"/>
      <c r="Z9" s="91"/>
      <c r="AA9" s="99"/>
      <c r="AB9" s="100"/>
      <c r="AC9" s="91"/>
    </row>
    <row r="10" spans="2:29" ht="15.75" customHeight="1">
      <c r="B10" s="92" t="s">
        <v>68</v>
      </c>
      <c r="P10" s="84"/>
      <c r="Q10" s="101"/>
      <c r="R10" s="97"/>
      <c r="S10" s="40"/>
      <c r="T10" s="40"/>
      <c r="U10" s="10"/>
      <c r="V10" s="10"/>
      <c r="W10" s="10"/>
      <c r="X10" s="91"/>
      <c r="Y10" s="91"/>
      <c r="Z10" s="91"/>
      <c r="AA10" s="91"/>
      <c r="AB10" s="91"/>
      <c r="AC10" s="91"/>
    </row>
    <row r="11" spans="2:29" ht="15.75" customHeight="1">
      <c r="B11" s="92" t="s">
        <v>69</v>
      </c>
      <c r="C11" s="92" t="s">
        <v>70</v>
      </c>
      <c r="D11" s="92">
        <v>8785</v>
      </c>
      <c r="E11" s="92">
        <v>8000</v>
      </c>
      <c r="F11" s="92">
        <v>6841</v>
      </c>
      <c r="G11" s="92">
        <v>7000</v>
      </c>
      <c r="H11" s="92">
        <v>9119.19</v>
      </c>
      <c r="I11" s="92">
        <v>9773</v>
      </c>
      <c r="J11" s="92">
        <v>9000</v>
      </c>
      <c r="K11" s="92">
        <v>11875</v>
      </c>
      <c r="L11" s="92">
        <v>7302</v>
      </c>
      <c r="M11" s="92">
        <v>7444.11</v>
      </c>
      <c r="N11" s="92">
        <v>8556.7</v>
      </c>
      <c r="O11" s="10">
        <v>8292</v>
      </c>
      <c r="P11" s="102">
        <v>7257.56</v>
      </c>
      <c r="Q11" s="101">
        <v>9434.59</v>
      </c>
      <c r="R11" s="97">
        <v>7547.23</v>
      </c>
      <c r="S11" s="40">
        <f>SUM(O11+P11+Q11)/3</f>
        <v>8328.050000000001</v>
      </c>
      <c r="T11" s="40">
        <v>9928.69</v>
      </c>
      <c r="U11" s="10">
        <v>8810</v>
      </c>
      <c r="V11" s="10">
        <v>8810</v>
      </c>
      <c r="W11" s="10">
        <v>8810</v>
      </c>
      <c r="X11" s="91"/>
      <c r="Y11" s="91"/>
      <c r="Z11" s="91"/>
      <c r="AA11" s="99"/>
      <c r="AB11" s="100"/>
      <c r="AC11" s="91"/>
    </row>
    <row r="12" spans="2:29" ht="15" customHeight="1">
      <c r="B12" s="92" t="s">
        <v>71</v>
      </c>
      <c r="C12" s="92" t="s">
        <v>72</v>
      </c>
      <c r="K12" s="92">
        <v>0</v>
      </c>
      <c r="L12" s="92">
        <v>0</v>
      </c>
      <c r="M12" s="92">
        <v>192579.14</v>
      </c>
      <c r="N12" s="92">
        <v>101818.47</v>
      </c>
      <c r="O12" s="10">
        <v>100000</v>
      </c>
      <c r="P12" s="102">
        <v>110939.19</v>
      </c>
      <c r="Q12" s="101">
        <v>38994.47</v>
      </c>
      <c r="R12" s="104">
        <v>0</v>
      </c>
      <c r="S12" s="104">
        <v>0</v>
      </c>
      <c r="T12" s="104">
        <v>0</v>
      </c>
      <c r="U12" s="104">
        <v>0</v>
      </c>
      <c r="V12" s="104">
        <v>0</v>
      </c>
      <c r="W12" s="104">
        <v>0</v>
      </c>
      <c r="X12" s="91"/>
      <c r="Y12" s="91"/>
      <c r="Z12" s="91"/>
      <c r="AA12" s="99"/>
      <c r="AB12" s="100"/>
      <c r="AC12" s="91"/>
    </row>
    <row r="13" spans="2:29" ht="15" customHeight="1">
      <c r="B13" s="92" t="s">
        <v>73</v>
      </c>
      <c r="C13" s="92" t="s">
        <v>74</v>
      </c>
      <c r="D13" s="92">
        <v>1146</v>
      </c>
      <c r="E13" s="92">
        <v>1000</v>
      </c>
      <c r="F13" s="92">
        <v>649</v>
      </c>
      <c r="G13" s="92">
        <v>1000</v>
      </c>
      <c r="H13" s="92">
        <v>902.14</v>
      </c>
      <c r="I13" s="92">
        <v>943</v>
      </c>
      <c r="J13" s="92">
        <v>500</v>
      </c>
      <c r="K13" s="92">
        <v>1101</v>
      </c>
      <c r="L13" s="92">
        <v>1249</v>
      </c>
      <c r="M13" s="92">
        <v>1507.9</v>
      </c>
      <c r="N13" s="92">
        <v>1437.06</v>
      </c>
      <c r="O13" s="10">
        <v>1119</v>
      </c>
      <c r="P13" s="102">
        <v>1245</v>
      </c>
      <c r="Q13" s="101">
        <v>1346.92</v>
      </c>
      <c r="R13" s="97">
        <v>1498.15</v>
      </c>
      <c r="S13" s="40">
        <f>SUM(O13+P13+Q13)/3</f>
        <v>1236.9733333333334</v>
      </c>
      <c r="T13" s="40">
        <v>1180.32</v>
      </c>
      <c r="U13" s="10">
        <v>1360</v>
      </c>
      <c r="V13" s="10">
        <v>1360</v>
      </c>
      <c r="W13" s="10">
        <v>1360</v>
      </c>
      <c r="X13" s="91"/>
      <c r="Y13" s="91"/>
      <c r="Z13" s="91"/>
      <c r="AA13" s="99"/>
      <c r="AB13" s="100"/>
      <c r="AC13" s="91"/>
    </row>
    <row r="14" spans="2:29" ht="15" customHeight="1">
      <c r="B14" s="92" t="s">
        <v>75</v>
      </c>
      <c r="C14" s="92" t="s">
        <v>76</v>
      </c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10">
        <v>0</v>
      </c>
      <c r="P14" s="102">
        <v>0</v>
      </c>
      <c r="Q14" s="101">
        <v>0</v>
      </c>
      <c r="R14" s="97">
        <v>0</v>
      </c>
      <c r="S14" s="40"/>
      <c r="T14" s="40">
        <v>2162.5</v>
      </c>
      <c r="U14" s="10">
        <v>2162.5</v>
      </c>
      <c r="V14" s="10">
        <v>2163</v>
      </c>
      <c r="W14" s="10">
        <v>2163</v>
      </c>
      <c r="X14" s="91"/>
      <c r="Y14" s="91"/>
      <c r="Z14" s="91"/>
      <c r="AA14" s="99"/>
      <c r="AB14" s="100"/>
      <c r="AC14" s="91"/>
    </row>
    <row r="15" spans="2:29" ht="15" customHeight="1">
      <c r="B15" s="92" t="s">
        <v>77</v>
      </c>
      <c r="C15" s="92" t="s">
        <v>78</v>
      </c>
      <c r="D15" s="92">
        <v>2535</v>
      </c>
      <c r="E15" s="92">
        <v>3000</v>
      </c>
      <c r="F15" s="92">
        <v>1823</v>
      </c>
      <c r="G15" s="92">
        <v>1500</v>
      </c>
      <c r="H15" s="92">
        <v>2196.63</v>
      </c>
      <c r="I15" s="92">
        <v>2820</v>
      </c>
      <c r="J15" s="92">
        <v>4000</v>
      </c>
      <c r="K15" s="92">
        <v>20427</v>
      </c>
      <c r="L15" s="92">
        <v>7589</v>
      </c>
      <c r="M15" s="92">
        <v>7722.72</v>
      </c>
      <c r="N15" s="92">
        <v>1788.01</v>
      </c>
      <c r="O15" s="10">
        <v>1508</v>
      </c>
      <c r="P15" s="102">
        <v>871.62</v>
      </c>
      <c r="Q15" s="101">
        <v>172.14</v>
      </c>
      <c r="R15" s="105">
        <v>136.99</v>
      </c>
      <c r="S15" s="40">
        <v>250</v>
      </c>
      <c r="T15" s="40">
        <v>181.26</v>
      </c>
      <c r="U15" s="10">
        <v>200</v>
      </c>
      <c r="V15" s="10">
        <v>200</v>
      </c>
      <c r="W15" s="10">
        <v>200</v>
      </c>
      <c r="X15" s="91"/>
      <c r="Y15" s="91"/>
      <c r="Z15" s="91"/>
      <c r="AA15" s="99"/>
      <c r="AB15" s="100"/>
      <c r="AC15" s="91"/>
    </row>
    <row r="16" spans="2:29" ht="15.75" customHeight="1">
      <c r="B16" s="92" t="s">
        <v>79</v>
      </c>
      <c r="C16" s="92" t="s">
        <v>80</v>
      </c>
      <c r="D16" s="92">
        <v>2659</v>
      </c>
      <c r="E16" s="92">
        <v>2300</v>
      </c>
      <c r="F16" s="92">
        <v>2713</v>
      </c>
      <c r="G16" s="92">
        <v>2500</v>
      </c>
      <c r="H16" s="92">
        <v>2990.79</v>
      </c>
      <c r="I16" s="92">
        <v>2722</v>
      </c>
      <c r="J16" s="92">
        <v>2500</v>
      </c>
      <c r="K16" s="92">
        <v>2665</v>
      </c>
      <c r="L16" s="92">
        <v>2454</v>
      </c>
      <c r="M16" s="92">
        <v>2265.5</v>
      </c>
      <c r="N16" s="92">
        <v>2196.58</v>
      </c>
      <c r="O16" s="10">
        <v>3276</v>
      </c>
      <c r="P16" s="102">
        <v>2527</v>
      </c>
      <c r="Q16" s="101">
        <v>2770</v>
      </c>
      <c r="R16" s="105">
        <v>2828.5</v>
      </c>
      <c r="S16" s="40">
        <v>2858</v>
      </c>
      <c r="T16" s="40">
        <v>1918.5</v>
      </c>
      <c r="U16" s="10">
        <v>2708</v>
      </c>
      <c r="V16" s="10">
        <v>2708</v>
      </c>
      <c r="W16" s="10">
        <v>2708</v>
      </c>
      <c r="X16" s="91"/>
      <c r="Y16" s="91"/>
      <c r="Z16" s="91"/>
      <c r="AA16" s="99"/>
      <c r="AB16" s="100"/>
      <c r="AC16" s="91"/>
    </row>
    <row r="17" spans="2:29" ht="15" customHeight="1">
      <c r="B17" s="92" t="s">
        <v>81</v>
      </c>
      <c r="C17" s="92" t="s">
        <v>82</v>
      </c>
      <c r="F17" s="92">
        <v>701</v>
      </c>
      <c r="H17" s="92">
        <v>35</v>
      </c>
      <c r="I17" s="92">
        <v>0</v>
      </c>
      <c r="K17" s="92">
        <v>0</v>
      </c>
      <c r="L17" s="92">
        <v>0</v>
      </c>
      <c r="M17" s="92">
        <v>0</v>
      </c>
      <c r="N17" s="92">
        <v>0</v>
      </c>
      <c r="O17" s="10">
        <v>0</v>
      </c>
      <c r="P17" s="102">
        <v>0</v>
      </c>
      <c r="Q17" s="101">
        <v>0</v>
      </c>
      <c r="R17" s="105">
        <v>0</v>
      </c>
      <c r="S17" s="40">
        <v>0</v>
      </c>
      <c r="T17" s="40">
        <v>0</v>
      </c>
      <c r="U17" s="10">
        <v>0</v>
      </c>
      <c r="V17" s="10">
        <v>0</v>
      </c>
      <c r="W17" s="10">
        <v>0</v>
      </c>
      <c r="X17" s="91"/>
      <c r="Y17" s="91"/>
      <c r="Z17" s="91"/>
      <c r="AA17" s="99"/>
      <c r="AB17" s="100"/>
      <c r="AC17" s="91"/>
    </row>
    <row r="18" spans="2:29" ht="15" customHeight="1">
      <c r="B18" s="92" t="s">
        <v>83</v>
      </c>
      <c r="C18" s="92" t="s">
        <v>84</v>
      </c>
      <c r="D18" s="92">
        <v>8595</v>
      </c>
      <c r="E18" s="92">
        <v>9500</v>
      </c>
      <c r="F18" s="92">
        <v>10472</v>
      </c>
      <c r="G18" s="92">
        <v>9500</v>
      </c>
      <c r="H18" s="92">
        <v>16039.75</v>
      </c>
      <c r="I18" s="92">
        <v>16545</v>
      </c>
      <c r="J18" s="92">
        <v>15000</v>
      </c>
      <c r="K18" s="92">
        <v>27152</v>
      </c>
      <c r="L18" s="92">
        <v>36660</v>
      </c>
      <c r="M18" s="92">
        <v>30235.25</v>
      </c>
      <c r="N18" s="92">
        <v>25430.5</v>
      </c>
      <c r="O18" s="10">
        <v>19363</v>
      </c>
      <c r="P18" s="102">
        <v>15859</v>
      </c>
      <c r="Q18" s="101">
        <v>18338</v>
      </c>
      <c r="R18" s="105">
        <v>37870.75</v>
      </c>
      <c r="S18" s="40">
        <v>22000</v>
      </c>
      <c r="T18" s="40">
        <v>29736</v>
      </c>
      <c r="U18" s="10">
        <v>22000</v>
      </c>
      <c r="V18" s="10">
        <v>22000</v>
      </c>
      <c r="W18" s="10">
        <v>22000</v>
      </c>
      <c r="X18" s="91"/>
      <c r="Y18" s="91"/>
      <c r="Z18" s="91"/>
      <c r="AA18" s="99"/>
      <c r="AB18" s="100"/>
      <c r="AC18" s="91"/>
    </row>
    <row r="19" spans="2:29" ht="15" customHeight="1">
      <c r="B19" s="92" t="s">
        <v>85</v>
      </c>
      <c r="C19" s="92" t="s">
        <v>84</v>
      </c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10"/>
      <c r="P19" s="102"/>
      <c r="Q19" s="101"/>
      <c r="R19" s="105"/>
      <c r="S19" s="40"/>
      <c r="T19" s="40"/>
      <c r="U19" s="10"/>
      <c r="V19" s="10"/>
      <c r="W19" s="10"/>
      <c r="X19" s="91"/>
      <c r="Y19" s="91"/>
      <c r="Z19" s="91"/>
      <c r="AA19" s="99"/>
      <c r="AB19" s="100"/>
      <c r="AC19" s="91"/>
    </row>
    <row r="20" spans="2:29" ht="15" customHeight="1">
      <c r="B20" s="92" t="s">
        <v>86</v>
      </c>
      <c r="C20" s="92" t="s">
        <v>87</v>
      </c>
      <c r="H20" s="92">
        <v>0</v>
      </c>
      <c r="I20" s="92">
        <v>0</v>
      </c>
      <c r="M20" s="59">
        <v>10</v>
      </c>
      <c r="O20" s="10">
        <v>0</v>
      </c>
      <c r="P20" s="106">
        <v>354</v>
      </c>
      <c r="Q20" s="101">
        <v>390</v>
      </c>
      <c r="R20" s="105">
        <v>322.58</v>
      </c>
      <c r="S20" s="40">
        <v>248</v>
      </c>
      <c r="T20" s="40">
        <v>120</v>
      </c>
      <c r="U20" s="10">
        <v>356</v>
      </c>
      <c r="V20" s="10">
        <v>356</v>
      </c>
      <c r="W20" s="10">
        <v>356</v>
      </c>
      <c r="X20" s="91"/>
      <c r="Y20" s="91"/>
      <c r="Z20" s="91"/>
      <c r="AA20" s="99"/>
      <c r="AB20" s="100"/>
      <c r="AC20" s="91"/>
    </row>
    <row r="21" spans="2:29" ht="15.75" customHeight="1">
      <c r="B21" s="92" t="s">
        <v>88</v>
      </c>
      <c r="C21" s="92" t="s">
        <v>89</v>
      </c>
      <c r="E21" s="92">
        <v>0</v>
      </c>
      <c r="F21" s="92">
        <v>94</v>
      </c>
      <c r="G21" s="92">
        <v>0</v>
      </c>
      <c r="I21" s="92">
        <v>0</v>
      </c>
      <c r="J21" s="92">
        <v>0</v>
      </c>
      <c r="K21" s="92">
        <v>0</v>
      </c>
      <c r="L21" s="92">
        <v>0</v>
      </c>
      <c r="M21" s="92">
        <v>0</v>
      </c>
      <c r="N21" s="92">
        <v>0</v>
      </c>
      <c r="O21" s="10">
        <v>500</v>
      </c>
      <c r="P21" s="102">
        <v>72</v>
      </c>
      <c r="Q21" s="101"/>
      <c r="R21" s="105">
        <v>0</v>
      </c>
      <c r="S21" s="40"/>
      <c r="T21" s="40">
        <v>794.8</v>
      </c>
      <c r="U21" s="10">
        <v>0</v>
      </c>
      <c r="V21" s="10">
        <v>0</v>
      </c>
      <c r="W21" s="10">
        <v>0</v>
      </c>
      <c r="X21" s="91"/>
      <c r="Y21" s="91"/>
      <c r="Z21" s="91"/>
      <c r="AA21" s="99"/>
      <c r="AB21" s="91"/>
      <c r="AC21" s="91"/>
    </row>
    <row r="22" spans="2:29" ht="15" customHeight="1">
      <c r="B22" s="92" t="s">
        <v>90</v>
      </c>
      <c r="C22" s="92" t="s">
        <v>91</v>
      </c>
      <c r="H22" s="92">
        <v>181.66</v>
      </c>
      <c r="I22" s="92">
        <v>660</v>
      </c>
      <c r="J22" s="92">
        <v>0</v>
      </c>
      <c r="K22" s="92">
        <v>121</v>
      </c>
      <c r="L22" s="92">
        <v>83</v>
      </c>
      <c r="M22" s="92">
        <v>143.75</v>
      </c>
      <c r="N22" s="92">
        <v>194.5</v>
      </c>
      <c r="O22" s="10">
        <v>0</v>
      </c>
      <c r="P22" s="102">
        <v>83</v>
      </c>
      <c r="Q22" s="101">
        <v>190.25</v>
      </c>
      <c r="R22" s="105">
        <v>130.5</v>
      </c>
      <c r="S22" s="40"/>
      <c r="T22" s="40">
        <v>0</v>
      </c>
      <c r="U22" s="10">
        <v>0</v>
      </c>
      <c r="V22" s="10">
        <v>0</v>
      </c>
      <c r="W22" s="10">
        <v>0</v>
      </c>
      <c r="X22" s="91"/>
      <c r="Y22" s="91"/>
      <c r="Z22" s="91"/>
      <c r="AA22" s="99"/>
      <c r="AB22" s="91"/>
      <c r="AC22" s="91"/>
    </row>
    <row r="23" spans="2:29" ht="15" customHeight="1">
      <c r="B23" s="92" t="s">
        <v>92</v>
      </c>
      <c r="C23" s="92" t="s">
        <v>93</v>
      </c>
      <c r="E23" s="92">
        <v>0</v>
      </c>
      <c r="F23" s="92">
        <v>187</v>
      </c>
      <c r="G23" s="92">
        <v>0</v>
      </c>
      <c r="H23" s="92">
        <v>211.11</v>
      </c>
      <c r="I23" s="92">
        <v>1001</v>
      </c>
      <c r="J23" s="92">
        <v>0</v>
      </c>
      <c r="K23" s="92">
        <v>0</v>
      </c>
      <c r="L23" s="92">
        <v>0</v>
      </c>
      <c r="M23" s="92">
        <v>0</v>
      </c>
      <c r="N23" s="92">
        <v>0</v>
      </c>
      <c r="O23" s="10">
        <v>192</v>
      </c>
      <c r="P23" s="102">
        <v>0</v>
      </c>
      <c r="Q23" s="101"/>
      <c r="R23" s="105">
        <v>0</v>
      </c>
      <c r="S23" s="40">
        <v>0</v>
      </c>
      <c r="T23" s="40">
        <v>0</v>
      </c>
      <c r="U23" s="10">
        <v>0</v>
      </c>
      <c r="V23" s="10">
        <v>0</v>
      </c>
      <c r="W23" s="10">
        <v>0</v>
      </c>
      <c r="X23" s="91"/>
      <c r="Y23" s="91"/>
      <c r="Z23" s="91"/>
      <c r="AA23" s="99"/>
      <c r="AB23" s="91"/>
      <c r="AC23" s="91"/>
    </row>
    <row r="24" spans="2:29" ht="15" customHeight="1">
      <c r="B24" s="92" t="s">
        <v>94</v>
      </c>
      <c r="C24" s="92" t="s">
        <v>95</v>
      </c>
      <c r="H24" s="92">
        <v>5244.89</v>
      </c>
      <c r="I24" s="92">
        <v>0</v>
      </c>
      <c r="J24" s="92">
        <v>0</v>
      </c>
      <c r="K24" s="92">
        <v>1744</v>
      </c>
      <c r="L24" s="92">
        <v>0</v>
      </c>
      <c r="M24" s="92">
        <v>0</v>
      </c>
      <c r="N24" s="92">
        <v>0</v>
      </c>
      <c r="O24" s="10">
        <v>405</v>
      </c>
      <c r="P24" s="102">
        <v>75</v>
      </c>
      <c r="Q24" s="101"/>
      <c r="R24" s="105">
        <v>0</v>
      </c>
      <c r="S24" s="40">
        <v>0</v>
      </c>
      <c r="T24" s="40">
        <v>0</v>
      </c>
      <c r="U24" s="10">
        <v>0</v>
      </c>
      <c r="V24" s="10">
        <v>0</v>
      </c>
      <c r="W24" s="10">
        <v>0</v>
      </c>
      <c r="X24" s="91"/>
      <c r="Y24" s="91"/>
      <c r="Z24" s="91"/>
      <c r="AA24" s="99"/>
      <c r="AB24" s="91"/>
      <c r="AC24" s="91"/>
    </row>
    <row r="25" spans="2:29" ht="15.75" customHeight="1">
      <c r="B25" s="92" t="s">
        <v>96</v>
      </c>
      <c r="C25" s="92" t="s">
        <v>97</v>
      </c>
      <c r="E25" s="92">
        <v>0</v>
      </c>
      <c r="F25" s="92">
        <v>425</v>
      </c>
      <c r="G25" s="92">
        <v>0</v>
      </c>
      <c r="H25" s="92">
        <v>95.85</v>
      </c>
      <c r="I25" s="92">
        <v>66</v>
      </c>
      <c r="J25" s="92">
        <v>0</v>
      </c>
      <c r="K25" s="92">
        <v>1117</v>
      </c>
      <c r="L25" s="92">
        <v>380</v>
      </c>
      <c r="M25" s="92">
        <v>97.58</v>
      </c>
      <c r="N25" s="92">
        <v>0</v>
      </c>
      <c r="O25" s="10">
        <v>900</v>
      </c>
      <c r="P25" s="102">
        <v>0</v>
      </c>
      <c r="Q25" s="107"/>
      <c r="R25" s="105">
        <v>0</v>
      </c>
      <c r="S25" s="40">
        <v>0</v>
      </c>
      <c r="T25" s="40">
        <v>0</v>
      </c>
      <c r="U25" s="10">
        <v>0</v>
      </c>
      <c r="V25" s="10">
        <v>0</v>
      </c>
      <c r="W25" s="10">
        <v>0</v>
      </c>
      <c r="X25" s="91"/>
      <c r="Y25" s="91"/>
      <c r="Z25" s="91"/>
      <c r="AA25" s="99"/>
      <c r="AB25" s="91"/>
      <c r="AC25" s="91"/>
    </row>
    <row r="26" spans="2:29" ht="15" customHeight="1">
      <c r="B26" s="92" t="s">
        <v>98</v>
      </c>
      <c r="C26" s="92" t="s">
        <v>99</v>
      </c>
      <c r="D26" s="92">
        <v>208</v>
      </c>
      <c r="E26" s="92">
        <v>0</v>
      </c>
      <c r="F26" s="92">
        <v>146</v>
      </c>
      <c r="G26" s="92">
        <v>150</v>
      </c>
      <c r="H26" s="92">
        <v>136.95</v>
      </c>
      <c r="I26" s="92">
        <v>0</v>
      </c>
      <c r="J26" s="92">
        <v>100</v>
      </c>
      <c r="K26" s="92">
        <v>0</v>
      </c>
      <c r="L26" s="92">
        <v>0</v>
      </c>
      <c r="M26" s="92">
        <v>25</v>
      </c>
      <c r="N26" s="92">
        <v>0</v>
      </c>
      <c r="O26" s="10">
        <v>825</v>
      </c>
      <c r="P26" s="102">
        <v>691.25</v>
      </c>
      <c r="Q26" s="108">
        <v>2835.9</v>
      </c>
      <c r="R26" s="105">
        <v>0.19</v>
      </c>
      <c r="S26" s="40">
        <v>0</v>
      </c>
      <c r="T26" s="40">
        <v>0</v>
      </c>
      <c r="U26" s="10">
        <v>0</v>
      </c>
      <c r="V26" s="10">
        <v>0</v>
      </c>
      <c r="W26" s="10">
        <v>0</v>
      </c>
      <c r="X26" s="91"/>
      <c r="Y26" s="91"/>
      <c r="Z26" s="91"/>
      <c r="AA26" s="99"/>
      <c r="AB26" s="91"/>
      <c r="AC26" s="91"/>
    </row>
    <row r="27" spans="2:29" ht="15" customHeight="1">
      <c r="B27" s="92" t="s">
        <v>100</v>
      </c>
      <c r="C27" s="92" t="s">
        <v>101</v>
      </c>
      <c r="D27" s="92">
        <v>15113</v>
      </c>
      <c r="E27" s="92">
        <v>14300</v>
      </c>
      <c r="F27" s="92">
        <v>15113</v>
      </c>
      <c r="G27" s="92">
        <v>15000</v>
      </c>
      <c r="H27" s="92">
        <v>15113</v>
      </c>
      <c r="I27" s="92">
        <v>15680</v>
      </c>
      <c r="J27" s="92">
        <v>15000</v>
      </c>
      <c r="K27" s="92">
        <v>19375</v>
      </c>
      <c r="L27" s="92">
        <v>19956</v>
      </c>
      <c r="M27" s="92">
        <v>19956</v>
      </c>
      <c r="N27" s="92">
        <v>18749</v>
      </c>
      <c r="O27" s="10">
        <v>18374</v>
      </c>
      <c r="P27" s="102">
        <v>18374</v>
      </c>
      <c r="Q27" s="109">
        <v>18374</v>
      </c>
      <c r="R27" s="105">
        <v>18374</v>
      </c>
      <c r="S27" s="40">
        <v>18374</v>
      </c>
      <c r="T27" s="40">
        <v>18374</v>
      </c>
      <c r="U27" s="10">
        <v>18374</v>
      </c>
      <c r="V27" s="10">
        <v>18374</v>
      </c>
      <c r="W27" s="10">
        <v>18374</v>
      </c>
      <c r="X27" s="91"/>
      <c r="Y27" s="91"/>
      <c r="Z27" s="91"/>
      <c r="AA27" s="99"/>
      <c r="AB27" s="100"/>
      <c r="AC27" s="91"/>
    </row>
    <row r="28" spans="2:29" ht="15" customHeight="1">
      <c r="B28" s="92" t="s">
        <v>102</v>
      </c>
      <c r="C28" s="92" t="s">
        <v>103</v>
      </c>
      <c r="D28" s="92">
        <v>78372</v>
      </c>
      <c r="E28" s="92">
        <v>60000</v>
      </c>
      <c r="F28" s="92">
        <v>126288</v>
      </c>
      <c r="G28" s="92">
        <v>65000</v>
      </c>
      <c r="H28" s="92">
        <v>137860.73</v>
      </c>
      <c r="I28" s="92">
        <v>150007</v>
      </c>
      <c r="J28" s="92">
        <v>120000</v>
      </c>
      <c r="K28" s="92">
        <v>170771</v>
      </c>
      <c r="L28" s="92">
        <v>142742</v>
      </c>
      <c r="M28" s="92">
        <v>124359.26</v>
      </c>
      <c r="N28" s="92">
        <v>106637.98</v>
      </c>
      <c r="O28" s="10">
        <v>115156</v>
      </c>
      <c r="P28" s="102">
        <v>107097.17</v>
      </c>
      <c r="Q28" s="101">
        <v>109806.57</v>
      </c>
      <c r="R28" s="105">
        <v>75153.2</v>
      </c>
      <c r="S28" s="40">
        <v>80000</v>
      </c>
      <c r="T28" s="40">
        <v>56295.721</v>
      </c>
      <c r="U28" s="10">
        <v>85000</v>
      </c>
      <c r="V28" s="10">
        <v>85000</v>
      </c>
      <c r="W28" s="10">
        <v>85000</v>
      </c>
      <c r="X28" s="91"/>
      <c r="Y28" s="91"/>
      <c r="Z28" s="91"/>
      <c r="AA28" s="99"/>
      <c r="AB28" s="100"/>
      <c r="AC28" s="91"/>
    </row>
    <row r="29" spans="2:29" ht="15" customHeight="1">
      <c r="B29" s="92" t="s">
        <v>104</v>
      </c>
      <c r="C29" s="92" t="s">
        <v>105</v>
      </c>
      <c r="D29" s="92">
        <v>2561</v>
      </c>
      <c r="E29" s="92">
        <v>0</v>
      </c>
      <c r="F29" s="92">
        <v>1934</v>
      </c>
      <c r="G29" s="92">
        <v>0</v>
      </c>
      <c r="H29" s="92">
        <v>1504.76</v>
      </c>
      <c r="I29" s="92">
        <v>1126</v>
      </c>
      <c r="J29" s="92">
        <v>0</v>
      </c>
      <c r="K29" s="92">
        <v>1289</v>
      </c>
      <c r="L29" s="92">
        <v>852</v>
      </c>
      <c r="M29" s="92">
        <v>14466.72</v>
      </c>
      <c r="N29" s="92">
        <v>0</v>
      </c>
      <c r="O29" s="10">
        <v>0</v>
      </c>
      <c r="P29" s="102">
        <v>0</v>
      </c>
      <c r="Q29" s="110" t="s">
        <v>106</v>
      </c>
      <c r="R29" s="105">
        <v>0</v>
      </c>
      <c r="S29" s="40">
        <v>0</v>
      </c>
      <c r="T29" s="40">
        <v>0</v>
      </c>
      <c r="U29" s="10">
        <v>0</v>
      </c>
      <c r="V29" s="10">
        <v>0</v>
      </c>
      <c r="W29" s="10">
        <v>0</v>
      </c>
      <c r="X29" s="91"/>
      <c r="Y29" s="91"/>
      <c r="Z29" s="91"/>
      <c r="AA29" s="99"/>
      <c r="AB29" s="100"/>
      <c r="AC29" s="91"/>
    </row>
    <row r="30" spans="2:29" ht="15.75" customHeight="1">
      <c r="B30" s="92" t="s">
        <v>107</v>
      </c>
      <c r="C30" s="92" t="s">
        <v>108</v>
      </c>
      <c r="D30" s="92">
        <v>0</v>
      </c>
      <c r="E30" s="92">
        <v>0</v>
      </c>
      <c r="G30" s="92">
        <v>0</v>
      </c>
      <c r="H30" s="92">
        <v>343.5</v>
      </c>
      <c r="I30" s="92">
        <v>468</v>
      </c>
      <c r="J30" s="92">
        <v>0</v>
      </c>
      <c r="K30" s="92">
        <v>497</v>
      </c>
      <c r="L30" s="92">
        <v>5161</v>
      </c>
      <c r="M30" s="92">
        <v>451.7</v>
      </c>
      <c r="N30" s="92">
        <v>0</v>
      </c>
      <c r="O30" s="10">
        <v>0</v>
      </c>
      <c r="P30" s="102">
        <v>0</v>
      </c>
      <c r="Q30" s="110">
        <v>619.04</v>
      </c>
      <c r="R30" s="105">
        <v>0</v>
      </c>
      <c r="S30" s="40">
        <v>0</v>
      </c>
      <c r="T30" s="40">
        <v>0</v>
      </c>
      <c r="U30" s="121">
        <v>15649.13</v>
      </c>
      <c r="V30" s="121">
        <v>15649</v>
      </c>
      <c r="W30" s="121">
        <v>15649</v>
      </c>
      <c r="X30" s="91"/>
      <c r="Y30" s="91"/>
      <c r="Z30" s="91"/>
      <c r="AA30" s="99"/>
      <c r="AB30" s="100"/>
      <c r="AC30" s="91"/>
    </row>
    <row r="31" spans="2:29" ht="15" customHeight="1">
      <c r="B31" s="92" t="s">
        <v>109</v>
      </c>
      <c r="C31" s="92" t="s">
        <v>110</v>
      </c>
      <c r="D31" s="92">
        <v>1000</v>
      </c>
      <c r="H31" s="92">
        <v>1170</v>
      </c>
      <c r="I31" s="92">
        <v>11795</v>
      </c>
      <c r="J31" s="92">
        <v>30705</v>
      </c>
      <c r="K31" s="92">
        <v>0</v>
      </c>
      <c r="L31" s="92">
        <v>8559</v>
      </c>
      <c r="M31" s="92">
        <v>8000</v>
      </c>
      <c r="N31" s="92">
        <v>1200.01</v>
      </c>
      <c r="O31" s="10">
        <v>0</v>
      </c>
      <c r="P31" s="102">
        <v>0</v>
      </c>
      <c r="Q31" s="101">
        <v>0</v>
      </c>
      <c r="R31" s="105">
        <v>0</v>
      </c>
      <c r="S31" s="40">
        <v>0</v>
      </c>
      <c r="T31" s="40">
        <v>0</v>
      </c>
      <c r="U31" s="10">
        <v>0</v>
      </c>
      <c r="V31" s="10">
        <v>0</v>
      </c>
      <c r="W31" s="10">
        <v>0</v>
      </c>
      <c r="X31" s="91"/>
      <c r="Y31" s="91"/>
      <c r="Z31" s="91"/>
      <c r="AA31" s="99"/>
      <c r="AB31" s="100"/>
      <c r="AC31" s="91"/>
    </row>
    <row r="32" spans="2:29" ht="15" customHeight="1">
      <c r="B32" s="92" t="s">
        <v>111</v>
      </c>
      <c r="C32" s="92" t="s">
        <v>110</v>
      </c>
      <c r="K32" s="92">
        <v>0</v>
      </c>
      <c r="L32" s="92">
        <v>0</v>
      </c>
      <c r="M32" s="92">
        <v>3053</v>
      </c>
      <c r="N32" s="92">
        <v>0</v>
      </c>
      <c r="O32" s="10">
        <v>900</v>
      </c>
      <c r="P32" s="102">
        <v>0</v>
      </c>
      <c r="Q32" s="101">
        <v>0</v>
      </c>
      <c r="R32" s="105">
        <v>0</v>
      </c>
      <c r="S32" s="40">
        <v>0</v>
      </c>
      <c r="T32" s="40">
        <v>0</v>
      </c>
      <c r="U32" s="10">
        <v>0</v>
      </c>
      <c r="V32" s="10">
        <v>0</v>
      </c>
      <c r="W32" s="10">
        <v>0</v>
      </c>
      <c r="X32" s="91"/>
      <c r="Y32" s="91"/>
      <c r="Z32" s="91"/>
      <c r="AA32" s="99"/>
      <c r="AB32" s="100"/>
      <c r="AC32" s="91"/>
    </row>
    <row r="33" spans="2:29" ht="15" customHeight="1">
      <c r="B33" s="92" t="s">
        <v>112</v>
      </c>
      <c r="C33" s="94" t="s">
        <v>113</v>
      </c>
      <c r="D33" s="64"/>
      <c r="E33" s="64"/>
      <c r="F33" s="64"/>
      <c r="G33" s="64"/>
      <c r="H33" s="64"/>
      <c r="I33" s="64"/>
      <c r="J33" s="64"/>
      <c r="K33" s="94"/>
      <c r="L33" s="94"/>
      <c r="M33" s="94"/>
      <c r="N33" s="94"/>
      <c r="O33" s="95"/>
      <c r="P33" s="68"/>
      <c r="Q33" s="96"/>
      <c r="R33" s="111"/>
      <c r="S33" s="104"/>
      <c r="T33" s="97">
        <v>19654</v>
      </c>
      <c r="U33" s="10">
        <v>0</v>
      </c>
      <c r="V33" s="10">
        <v>0</v>
      </c>
      <c r="W33" s="10">
        <v>0</v>
      </c>
      <c r="X33" s="91"/>
      <c r="Y33" s="91"/>
      <c r="Z33" s="91"/>
      <c r="AA33" s="99"/>
      <c r="AB33" s="100"/>
      <c r="AC33" s="91"/>
    </row>
    <row r="34" spans="16:29" ht="15" customHeight="1">
      <c r="P34" s="106"/>
      <c r="Q34" s="101"/>
      <c r="R34" s="97"/>
      <c r="S34" s="40"/>
      <c r="T34" s="40"/>
      <c r="U34" s="10"/>
      <c r="V34" s="10"/>
      <c r="W34" s="104"/>
      <c r="X34" s="91"/>
      <c r="Y34" s="91"/>
      <c r="Z34" s="91"/>
      <c r="AA34" s="91"/>
      <c r="AB34" s="91"/>
      <c r="AC34" s="91"/>
    </row>
    <row r="35" spans="2:29" ht="15" customHeight="1">
      <c r="B35" s="94" t="s">
        <v>114</v>
      </c>
      <c r="H35" s="94">
        <f>SUM(H9:H31)</f>
        <v>295345.95000000007</v>
      </c>
      <c r="I35" s="94">
        <f>SUM(I9:I31)</f>
        <v>316833</v>
      </c>
      <c r="J35" s="94">
        <f>SUM(J9:J31)</f>
        <v>401168</v>
      </c>
      <c r="K35" s="94">
        <f aca="true" t="shared" si="0" ref="K35:S35">SUM(K9:K32)</f>
        <v>413518</v>
      </c>
      <c r="L35" s="94">
        <f t="shared" si="0"/>
        <v>333709</v>
      </c>
      <c r="M35" s="94">
        <f t="shared" si="0"/>
        <v>790817.6299999999</v>
      </c>
      <c r="N35" s="94">
        <f t="shared" si="0"/>
        <v>368008.81</v>
      </c>
      <c r="O35" s="95">
        <f t="shared" si="0"/>
        <v>339401</v>
      </c>
      <c r="P35" s="68">
        <f t="shared" si="0"/>
        <v>334015.79</v>
      </c>
      <c r="Q35" s="68">
        <f t="shared" si="0"/>
        <v>271841.87999999995</v>
      </c>
      <c r="R35" s="104">
        <f t="shared" si="0"/>
        <v>204477.09</v>
      </c>
      <c r="S35" s="104">
        <f t="shared" si="0"/>
        <v>213295.02333333332</v>
      </c>
      <c r="T35" s="104">
        <f>SUM(T9:T33)</f>
        <v>220345.791</v>
      </c>
      <c r="U35" s="104">
        <f>SUM(U9:U33)</f>
        <v>246619.63</v>
      </c>
      <c r="V35" s="104">
        <f>SUM(V9:V33)</f>
        <v>249120</v>
      </c>
      <c r="W35" s="104">
        <f>SUM(W9:W33)</f>
        <v>249120</v>
      </c>
      <c r="X35" s="91"/>
      <c r="Y35" s="91"/>
      <c r="Z35" s="91"/>
      <c r="AA35" s="91"/>
      <c r="AB35" s="91"/>
      <c r="AC35" s="91"/>
    </row>
    <row r="36" spans="16:29" ht="15" customHeight="1">
      <c r="P36" s="84"/>
      <c r="Q36" s="101"/>
      <c r="R36" s="97"/>
      <c r="S36" s="112"/>
      <c r="T36" s="40"/>
      <c r="U36" s="10"/>
      <c r="V36" s="90"/>
      <c r="W36" s="91"/>
      <c r="X36" s="91"/>
      <c r="Y36" s="91"/>
      <c r="Z36" s="91"/>
      <c r="AA36" s="91"/>
      <c r="AB36" s="91"/>
      <c r="AC36" s="91"/>
    </row>
    <row r="37" spans="2:29" ht="15.75" customHeight="1">
      <c r="B37" s="89" t="s">
        <v>115</v>
      </c>
      <c r="D37" s="68" t="s">
        <v>47</v>
      </c>
      <c r="E37" s="68" t="s">
        <v>48</v>
      </c>
      <c r="F37" s="68">
        <v>2002</v>
      </c>
      <c r="G37" s="68" t="s">
        <v>49</v>
      </c>
      <c r="H37" s="68" t="s">
        <v>50</v>
      </c>
      <c r="I37" s="68" t="s">
        <v>51</v>
      </c>
      <c r="J37" s="68" t="s">
        <v>52</v>
      </c>
      <c r="K37" s="69">
        <v>2007</v>
      </c>
      <c r="L37" s="70">
        <v>2008</v>
      </c>
      <c r="M37" s="70">
        <v>2009</v>
      </c>
      <c r="N37" s="70">
        <v>2010</v>
      </c>
      <c r="O37" s="70">
        <v>2011</v>
      </c>
      <c r="P37" s="113" t="s">
        <v>116</v>
      </c>
      <c r="Q37" s="65" t="s">
        <v>53</v>
      </c>
      <c r="R37" s="65" t="s">
        <v>53</v>
      </c>
      <c r="S37" s="72" t="s">
        <v>54</v>
      </c>
      <c r="T37" s="114" t="s">
        <v>53</v>
      </c>
      <c r="U37" s="115" t="s">
        <v>55</v>
      </c>
      <c r="V37" s="74" t="s">
        <v>56</v>
      </c>
      <c r="W37" s="75" t="s">
        <v>57</v>
      </c>
      <c r="X37" s="91"/>
      <c r="Y37" s="91"/>
      <c r="Z37" s="91"/>
      <c r="AA37" s="91"/>
      <c r="AB37" s="91"/>
      <c r="AC37" s="91"/>
    </row>
    <row r="38" spans="3:29" ht="15.75" customHeight="1">
      <c r="C38" s="76" t="s">
        <v>59</v>
      </c>
      <c r="D38" s="77" t="s">
        <v>53</v>
      </c>
      <c r="E38" s="77" t="s">
        <v>60</v>
      </c>
      <c r="F38" s="77" t="s">
        <v>53</v>
      </c>
      <c r="G38" s="77" t="s">
        <v>60</v>
      </c>
      <c r="H38" s="77" t="s">
        <v>53</v>
      </c>
      <c r="I38" s="77" t="s">
        <v>53</v>
      </c>
      <c r="J38" s="77" t="s">
        <v>61</v>
      </c>
      <c r="K38" s="77" t="s">
        <v>53</v>
      </c>
      <c r="L38" s="78" t="s">
        <v>53</v>
      </c>
      <c r="M38" s="79" t="s">
        <v>53</v>
      </c>
      <c r="N38" s="79" t="s">
        <v>53</v>
      </c>
      <c r="O38" s="80" t="s">
        <v>53</v>
      </c>
      <c r="P38" s="116">
        <v>2012</v>
      </c>
      <c r="Q38" s="71">
        <v>2013</v>
      </c>
      <c r="R38" s="81">
        <v>2014</v>
      </c>
      <c r="S38" s="82" t="s">
        <v>62</v>
      </c>
      <c r="T38" s="117">
        <v>2015</v>
      </c>
      <c r="U38" s="118" t="s">
        <v>63</v>
      </c>
      <c r="V38" s="118" t="s">
        <v>63</v>
      </c>
      <c r="W38" s="75" t="s">
        <v>63</v>
      </c>
      <c r="X38" s="91"/>
      <c r="Y38" s="91"/>
      <c r="Z38" s="91"/>
      <c r="AA38" s="91"/>
      <c r="AB38" s="91"/>
      <c r="AC38" s="91"/>
    </row>
    <row r="39" spans="3:29" ht="15.75" customHeight="1">
      <c r="C39" s="76"/>
      <c r="D39" s="77"/>
      <c r="E39" s="77"/>
      <c r="F39" s="77"/>
      <c r="G39" s="77"/>
      <c r="H39" s="77"/>
      <c r="I39" s="77"/>
      <c r="J39" s="77"/>
      <c r="K39" s="77"/>
      <c r="L39" s="78"/>
      <c r="M39" s="79"/>
      <c r="N39" s="79"/>
      <c r="O39" s="80"/>
      <c r="P39" s="78"/>
      <c r="Q39" s="85"/>
      <c r="R39" s="83"/>
      <c r="S39" s="86" t="s">
        <v>64</v>
      </c>
      <c r="T39" s="86" t="s">
        <v>497</v>
      </c>
      <c r="U39" s="10"/>
      <c r="V39" s="90"/>
      <c r="W39" s="235" t="s">
        <v>502</v>
      </c>
      <c r="X39" s="91"/>
      <c r="Y39" s="91"/>
      <c r="Z39" s="91"/>
      <c r="AA39" s="91"/>
      <c r="AB39" s="91"/>
      <c r="AC39" s="91"/>
    </row>
    <row r="40" spans="3:29" ht="15.75" customHeight="1">
      <c r="C40" s="76"/>
      <c r="D40" s="77"/>
      <c r="E40" s="77"/>
      <c r="F40" s="77"/>
      <c r="G40" s="77"/>
      <c r="H40" s="77"/>
      <c r="I40" s="77"/>
      <c r="J40" s="77"/>
      <c r="K40" s="77"/>
      <c r="L40" s="78"/>
      <c r="M40" s="79"/>
      <c r="N40" s="79"/>
      <c r="O40" s="80"/>
      <c r="P40" s="78"/>
      <c r="Q40" s="71"/>
      <c r="R40" s="83"/>
      <c r="S40" s="119" t="s">
        <v>106</v>
      </c>
      <c r="T40" s="86"/>
      <c r="U40" s="10"/>
      <c r="V40" s="103"/>
      <c r="W40" s="91"/>
      <c r="X40" s="91"/>
      <c r="Y40" s="91"/>
      <c r="Z40" s="91"/>
      <c r="AA40" s="91"/>
      <c r="AB40" s="91"/>
      <c r="AC40" s="91"/>
    </row>
    <row r="41" spans="2:29" ht="15.75" customHeight="1">
      <c r="B41" s="94" t="s">
        <v>117</v>
      </c>
      <c r="C41" s="92" t="s">
        <v>118</v>
      </c>
      <c r="D41" s="92">
        <v>8000</v>
      </c>
      <c r="E41" s="92">
        <v>9300</v>
      </c>
      <c r="F41" s="92">
        <v>9300</v>
      </c>
      <c r="G41" s="92">
        <v>9300</v>
      </c>
      <c r="H41" s="102">
        <v>9300</v>
      </c>
      <c r="I41" s="92">
        <v>8462</v>
      </c>
      <c r="J41" s="92">
        <v>9300</v>
      </c>
      <c r="K41" s="92">
        <v>9300</v>
      </c>
      <c r="L41" s="92">
        <v>9300</v>
      </c>
      <c r="M41" s="92">
        <v>9300</v>
      </c>
      <c r="N41" s="92">
        <v>9299.88</v>
      </c>
      <c r="O41" s="10">
        <v>8860</v>
      </c>
      <c r="P41" s="102">
        <v>8360</v>
      </c>
      <c r="Q41" s="101">
        <v>8870.2</v>
      </c>
      <c r="R41" s="97">
        <v>9040.21</v>
      </c>
      <c r="S41" s="40">
        <v>8870</v>
      </c>
      <c r="T41" s="40">
        <v>8870</v>
      </c>
      <c r="U41" s="10">
        <v>8870</v>
      </c>
      <c r="V41" s="10">
        <v>8870</v>
      </c>
      <c r="W41" s="10">
        <v>8870</v>
      </c>
      <c r="X41" s="91"/>
      <c r="Y41" s="91"/>
      <c r="Z41" s="91"/>
      <c r="AA41" s="99"/>
      <c r="AB41" s="91"/>
      <c r="AC41" s="91"/>
    </row>
    <row r="42" spans="2:29" ht="15.75" customHeight="1">
      <c r="B42" s="92" t="s">
        <v>119</v>
      </c>
      <c r="C42" s="92" t="s">
        <v>120</v>
      </c>
      <c r="O42" s="10">
        <v>0</v>
      </c>
      <c r="P42" s="106">
        <v>0</v>
      </c>
      <c r="Q42" s="101">
        <v>0</v>
      </c>
      <c r="R42" s="97"/>
      <c r="S42" s="40">
        <v>0</v>
      </c>
      <c r="T42" s="40">
        <v>0</v>
      </c>
      <c r="U42" s="10"/>
      <c r="V42" s="10"/>
      <c r="W42" s="10"/>
      <c r="X42" s="91"/>
      <c r="Y42" s="91"/>
      <c r="Z42" s="91"/>
      <c r="AA42" s="99"/>
      <c r="AB42" s="91"/>
      <c r="AC42" s="91"/>
    </row>
    <row r="43" spans="2:29" ht="15.75" customHeight="1">
      <c r="B43" s="92" t="s">
        <v>121</v>
      </c>
      <c r="C43" s="92" t="s">
        <v>122</v>
      </c>
      <c r="H43" s="102">
        <v>50</v>
      </c>
      <c r="I43" s="92">
        <v>0</v>
      </c>
      <c r="J43" s="92">
        <v>1000</v>
      </c>
      <c r="K43" s="92">
        <v>278</v>
      </c>
      <c r="L43" s="92">
        <v>1268</v>
      </c>
      <c r="M43" s="92">
        <v>1011.36</v>
      </c>
      <c r="N43" s="92">
        <v>524.77</v>
      </c>
      <c r="O43" s="10">
        <v>719</v>
      </c>
      <c r="P43" s="102">
        <v>828.08</v>
      </c>
      <c r="Q43" s="101">
        <v>154.62</v>
      </c>
      <c r="R43" s="120">
        <v>1007.22</v>
      </c>
      <c r="S43" s="40">
        <v>1000</v>
      </c>
      <c r="T43" s="40">
        <v>0</v>
      </c>
      <c r="U43" s="10">
        <v>1000</v>
      </c>
      <c r="V43" s="10">
        <v>1000</v>
      </c>
      <c r="W43" s="10">
        <v>1000</v>
      </c>
      <c r="X43" s="91"/>
      <c r="Y43" s="91"/>
      <c r="Z43" s="91"/>
      <c r="AA43" s="99"/>
      <c r="AB43" s="91"/>
      <c r="AC43" s="91"/>
    </row>
    <row r="44" spans="2:29" ht="15.75" customHeight="1">
      <c r="B44" s="94" t="s">
        <v>123</v>
      </c>
      <c r="C44" s="92" t="s">
        <v>124</v>
      </c>
      <c r="D44" s="92">
        <v>25650</v>
      </c>
      <c r="E44" s="92">
        <v>25650</v>
      </c>
      <c r="F44" s="92">
        <v>25650</v>
      </c>
      <c r="G44" s="92">
        <v>26600</v>
      </c>
      <c r="H44" s="102">
        <v>21000</v>
      </c>
      <c r="I44" s="92">
        <v>21600</v>
      </c>
      <c r="J44" s="92">
        <v>27400</v>
      </c>
      <c r="K44" s="92">
        <v>28222</v>
      </c>
      <c r="L44" s="92">
        <v>29000</v>
      </c>
      <c r="M44" s="92">
        <v>29900</v>
      </c>
      <c r="N44" s="92">
        <v>29900</v>
      </c>
      <c r="O44" s="10">
        <v>29900</v>
      </c>
      <c r="P44" s="102">
        <v>20520</v>
      </c>
      <c r="Q44" s="101">
        <v>19999.92</v>
      </c>
      <c r="R44" s="97">
        <v>29533.34</v>
      </c>
      <c r="S44" s="40">
        <v>30000</v>
      </c>
      <c r="T44" s="40">
        <v>29400</v>
      </c>
      <c r="U44" s="121">
        <v>28800</v>
      </c>
      <c r="V44" s="121">
        <v>28800</v>
      </c>
      <c r="W44" s="121">
        <v>28800</v>
      </c>
      <c r="X44" s="91"/>
      <c r="Y44" s="91"/>
      <c r="Z44" s="91"/>
      <c r="AA44" s="99"/>
      <c r="AB44" s="100"/>
      <c r="AC44" s="91"/>
    </row>
    <row r="45" spans="2:29" ht="15.75" customHeight="1">
      <c r="B45" s="92" t="s">
        <v>125</v>
      </c>
      <c r="C45" s="92" t="s">
        <v>126</v>
      </c>
      <c r="D45" s="92"/>
      <c r="E45" s="92"/>
      <c r="F45" s="92"/>
      <c r="G45" s="92"/>
      <c r="H45" s="102"/>
      <c r="I45" s="92"/>
      <c r="J45" s="92"/>
      <c r="K45" s="92"/>
      <c r="L45" s="92" t="s">
        <v>127</v>
      </c>
      <c r="M45" s="92"/>
      <c r="N45" s="92"/>
      <c r="O45" s="10"/>
      <c r="P45" s="102">
        <v>7280</v>
      </c>
      <c r="Q45" s="101">
        <v>8300.01</v>
      </c>
      <c r="R45" s="99">
        <v>21599.92</v>
      </c>
      <c r="S45" s="40">
        <v>23400</v>
      </c>
      <c r="T45" s="40">
        <v>15900</v>
      </c>
      <c r="U45" s="121">
        <v>15900</v>
      </c>
      <c r="V45" s="121">
        <v>15900</v>
      </c>
      <c r="W45" s="121">
        <v>15900</v>
      </c>
      <c r="X45" s="91"/>
      <c r="Y45" s="91"/>
      <c r="Z45" s="91"/>
      <c r="AA45" s="99"/>
      <c r="AB45" s="100"/>
      <c r="AC45" s="91"/>
    </row>
    <row r="46" spans="2:29" ht="15.75" customHeight="1">
      <c r="B46" s="92" t="s">
        <v>128</v>
      </c>
      <c r="C46" s="92" t="s">
        <v>124</v>
      </c>
      <c r="D46" s="92"/>
      <c r="E46" s="92"/>
      <c r="F46" s="92"/>
      <c r="G46" s="92"/>
      <c r="H46" s="102"/>
      <c r="I46" s="92"/>
      <c r="J46" s="92"/>
      <c r="K46" s="92"/>
      <c r="L46" s="92"/>
      <c r="M46" s="92"/>
      <c r="N46" s="92"/>
      <c r="O46" s="10"/>
      <c r="P46" s="102"/>
      <c r="Q46" s="101"/>
      <c r="R46" s="124"/>
      <c r="S46" s="99">
        <v>4000</v>
      </c>
      <c r="T46" s="40">
        <v>12700</v>
      </c>
      <c r="U46" s="121">
        <v>12700</v>
      </c>
      <c r="V46" s="121">
        <v>12700</v>
      </c>
      <c r="W46" s="121">
        <v>12700</v>
      </c>
      <c r="X46" s="91"/>
      <c r="Y46" s="91"/>
      <c r="Z46" s="91"/>
      <c r="AA46" s="99"/>
      <c r="AB46" s="100"/>
      <c r="AC46" s="91"/>
    </row>
    <row r="47" spans="2:29" ht="15.75" customHeight="1">
      <c r="B47" s="92" t="s">
        <v>119</v>
      </c>
      <c r="C47" s="92" t="s">
        <v>129</v>
      </c>
      <c r="D47" s="92">
        <v>450</v>
      </c>
      <c r="E47" s="92">
        <v>1000</v>
      </c>
      <c r="F47" s="92">
        <v>0</v>
      </c>
      <c r="G47" s="92">
        <v>1000</v>
      </c>
      <c r="H47" s="102">
        <v>173.81</v>
      </c>
      <c r="I47" s="92">
        <v>818</v>
      </c>
      <c r="J47" s="92">
        <v>800</v>
      </c>
      <c r="K47" s="92">
        <v>0</v>
      </c>
      <c r="L47" s="92">
        <v>205</v>
      </c>
      <c r="M47" s="92">
        <v>5150</v>
      </c>
      <c r="N47" s="92">
        <v>0</v>
      </c>
      <c r="O47" s="10">
        <v>0</v>
      </c>
      <c r="P47" s="102">
        <v>457</v>
      </c>
      <c r="Q47" s="101">
        <v>625.44</v>
      </c>
      <c r="R47" s="97">
        <v>0</v>
      </c>
      <c r="S47" s="40">
        <v>550</v>
      </c>
      <c r="T47" s="40">
        <v>0</v>
      </c>
      <c r="U47" s="121">
        <v>4400</v>
      </c>
      <c r="V47" s="121">
        <v>4400</v>
      </c>
      <c r="W47" s="121">
        <v>4400</v>
      </c>
      <c r="X47" s="91"/>
      <c r="Y47" s="91"/>
      <c r="Z47" s="91"/>
      <c r="AA47" s="99"/>
      <c r="AB47" s="100"/>
      <c r="AC47" s="91"/>
    </row>
    <row r="48" spans="2:29" ht="15.75" customHeight="1">
      <c r="B48" s="92" t="s">
        <v>121</v>
      </c>
      <c r="C48" s="92" t="s">
        <v>130</v>
      </c>
      <c r="D48" s="92">
        <v>2693</v>
      </c>
      <c r="E48" s="92">
        <v>3800</v>
      </c>
      <c r="F48" s="92">
        <v>5155</v>
      </c>
      <c r="G48" s="92">
        <v>3350</v>
      </c>
      <c r="H48" s="102">
        <v>4276.72</v>
      </c>
      <c r="I48" s="92">
        <v>5471</v>
      </c>
      <c r="J48" s="92">
        <v>4200</v>
      </c>
      <c r="K48" s="92">
        <v>5526</v>
      </c>
      <c r="L48" s="92">
        <v>5989</v>
      </c>
      <c r="M48" s="92">
        <v>5821.24</v>
      </c>
      <c r="N48" s="92">
        <v>5767.43</v>
      </c>
      <c r="O48" s="10">
        <v>6464</v>
      </c>
      <c r="P48" s="102">
        <v>2748</v>
      </c>
      <c r="Q48" s="101">
        <v>5021.89</v>
      </c>
      <c r="R48" s="125">
        <v>8895.76</v>
      </c>
      <c r="S48" s="40">
        <v>10740</v>
      </c>
      <c r="T48" s="40">
        <v>9035</v>
      </c>
      <c r="U48" s="121">
        <v>7211</v>
      </c>
      <c r="V48" s="121">
        <v>7211</v>
      </c>
      <c r="W48" s="121">
        <v>7211</v>
      </c>
      <c r="X48" s="91"/>
      <c r="Y48" s="91"/>
      <c r="Z48" s="91"/>
      <c r="AA48" s="99"/>
      <c r="AB48" s="100"/>
      <c r="AC48" s="91"/>
    </row>
    <row r="49" spans="2:29" ht="15" customHeight="1">
      <c r="B49" s="94" t="s">
        <v>131</v>
      </c>
      <c r="C49" s="92" t="s">
        <v>132</v>
      </c>
      <c r="D49" s="92">
        <v>10000</v>
      </c>
      <c r="E49" s="92">
        <v>10400</v>
      </c>
      <c r="F49" s="92">
        <v>10400</v>
      </c>
      <c r="G49" s="92">
        <v>10400</v>
      </c>
      <c r="H49" s="102">
        <v>14224</v>
      </c>
      <c r="I49" s="92">
        <v>14575</v>
      </c>
      <c r="J49" s="92">
        <v>12000</v>
      </c>
      <c r="K49" s="92">
        <v>16440</v>
      </c>
      <c r="L49" s="92">
        <v>16900</v>
      </c>
      <c r="M49" s="92">
        <v>17400</v>
      </c>
      <c r="N49" s="92">
        <v>17400</v>
      </c>
      <c r="O49" s="10">
        <v>16530</v>
      </c>
      <c r="P49" s="102">
        <v>16530</v>
      </c>
      <c r="Q49" s="101">
        <v>16530</v>
      </c>
      <c r="R49" s="97">
        <v>16530</v>
      </c>
      <c r="S49" s="40">
        <v>16530</v>
      </c>
      <c r="T49" s="40">
        <v>16530</v>
      </c>
      <c r="U49" s="10">
        <v>17300</v>
      </c>
      <c r="V49" s="10">
        <v>17300</v>
      </c>
      <c r="W49" s="10">
        <v>17300</v>
      </c>
      <c r="X49" s="91"/>
      <c r="Y49" s="91"/>
      <c r="Z49" s="91"/>
      <c r="AA49" s="99"/>
      <c r="AB49" s="91"/>
      <c r="AC49" s="91"/>
    </row>
    <row r="50" spans="2:29" ht="15" customHeight="1">
      <c r="B50" s="92" t="s">
        <v>133</v>
      </c>
      <c r="C50" s="92" t="s">
        <v>134</v>
      </c>
      <c r="D50" s="92">
        <v>3500</v>
      </c>
      <c r="E50" s="92">
        <v>3750</v>
      </c>
      <c r="F50" s="92">
        <v>3750</v>
      </c>
      <c r="G50" s="92">
        <v>3750</v>
      </c>
      <c r="J50" s="92">
        <v>3960</v>
      </c>
      <c r="O50" s="10">
        <v>0</v>
      </c>
      <c r="P50" s="106">
        <v>0</v>
      </c>
      <c r="Q50" s="101">
        <v>0</v>
      </c>
      <c r="R50" s="97">
        <v>0</v>
      </c>
      <c r="S50" s="40">
        <v>0</v>
      </c>
      <c r="T50" s="40">
        <v>0</v>
      </c>
      <c r="U50" s="10">
        <v>0</v>
      </c>
      <c r="V50" s="10">
        <v>0</v>
      </c>
      <c r="W50" s="10">
        <v>0</v>
      </c>
      <c r="X50" s="91"/>
      <c r="Y50" s="91"/>
      <c r="Z50" s="91"/>
      <c r="AA50" s="99"/>
      <c r="AB50" s="91"/>
      <c r="AC50" s="91"/>
    </row>
    <row r="51" spans="2:29" ht="15" customHeight="1">
      <c r="B51" s="92" t="s">
        <v>119</v>
      </c>
      <c r="C51" s="92" t="s">
        <v>135</v>
      </c>
      <c r="I51" s="92" t="s">
        <v>136</v>
      </c>
      <c r="K51" s="92">
        <v>0</v>
      </c>
      <c r="L51" s="92">
        <v>0</v>
      </c>
      <c r="M51" s="92">
        <v>0</v>
      </c>
      <c r="N51" s="92">
        <v>0</v>
      </c>
      <c r="O51" s="10">
        <v>0</v>
      </c>
      <c r="P51" s="102">
        <v>268</v>
      </c>
      <c r="Q51" s="101">
        <v>768.99</v>
      </c>
      <c r="R51" s="97">
        <v>803.96</v>
      </c>
      <c r="S51" s="40">
        <v>346</v>
      </c>
      <c r="T51" s="40">
        <v>0</v>
      </c>
      <c r="U51" s="10">
        <v>300</v>
      </c>
      <c r="V51" s="10">
        <v>300</v>
      </c>
      <c r="W51" s="10">
        <v>300</v>
      </c>
      <c r="X51" s="91"/>
      <c r="Y51" s="91"/>
      <c r="Z51" s="91"/>
      <c r="AA51" s="99"/>
      <c r="AB51" s="100"/>
      <c r="AC51" s="91"/>
    </row>
    <row r="52" spans="2:29" ht="15" customHeight="1">
      <c r="B52" s="92" t="s">
        <v>121</v>
      </c>
      <c r="C52" s="92" t="s">
        <v>137</v>
      </c>
      <c r="D52" s="92">
        <v>75</v>
      </c>
      <c r="E52" s="92">
        <v>1000</v>
      </c>
      <c r="F52" s="92">
        <v>351</v>
      </c>
      <c r="G52" s="92">
        <v>1000</v>
      </c>
      <c r="H52" s="102">
        <v>1509.66</v>
      </c>
      <c r="I52" s="92">
        <v>1309</v>
      </c>
      <c r="J52" s="92">
        <v>1500</v>
      </c>
      <c r="K52" s="92">
        <v>1791</v>
      </c>
      <c r="L52" s="92">
        <v>1273</v>
      </c>
      <c r="M52" s="92">
        <v>1185.29</v>
      </c>
      <c r="N52" s="92">
        <v>1198.98</v>
      </c>
      <c r="O52" s="10">
        <v>950</v>
      </c>
      <c r="P52" s="102">
        <v>1398.38</v>
      </c>
      <c r="Q52" s="109">
        <v>769.3</v>
      </c>
      <c r="R52" s="97">
        <v>1112.49</v>
      </c>
      <c r="S52" s="40">
        <v>1039</v>
      </c>
      <c r="T52" s="40">
        <v>1308</v>
      </c>
      <c r="U52" s="10">
        <v>1250</v>
      </c>
      <c r="V52" s="10">
        <v>1250</v>
      </c>
      <c r="W52" s="10">
        <v>1250</v>
      </c>
      <c r="X52" s="91"/>
      <c r="Y52" s="91"/>
      <c r="Z52" s="91"/>
      <c r="AA52" s="99"/>
      <c r="AB52" s="100"/>
      <c r="AC52" s="91"/>
    </row>
    <row r="53" spans="2:29" ht="15" customHeight="1">
      <c r="B53" s="92" t="s">
        <v>138</v>
      </c>
      <c r="C53" s="92" t="s">
        <v>139</v>
      </c>
      <c r="D53" s="92">
        <v>5400</v>
      </c>
      <c r="E53" s="92">
        <v>6200</v>
      </c>
      <c r="F53" s="92">
        <v>6200</v>
      </c>
      <c r="G53" s="92">
        <v>6200</v>
      </c>
      <c r="H53" s="92">
        <v>5158.58</v>
      </c>
      <c r="I53" s="92">
        <v>3300</v>
      </c>
      <c r="J53" s="92">
        <v>3600</v>
      </c>
      <c r="K53" s="92">
        <v>1625</v>
      </c>
      <c r="L53" s="92">
        <v>1650</v>
      </c>
      <c r="M53" s="92">
        <v>1550</v>
      </c>
      <c r="N53" s="92">
        <v>1500</v>
      </c>
      <c r="O53" s="10">
        <v>1500</v>
      </c>
      <c r="P53" s="102">
        <v>2400</v>
      </c>
      <c r="Q53" s="101">
        <v>2050</v>
      </c>
      <c r="R53" s="97">
        <v>2105.75</v>
      </c>
      <c r="S53" s="40">
        <v>1983</v>
      </c>
      <c r="T53" s="40">
        <v>1275</v>
      </c>
      <c r="U53" s="10">
        <v>2185</v>
      </c>
      <c r="V53" s="10">
        <v>2185</v>
      </c>
      <c r="W53" s="10">
        <v>2185</v>
      </c>
      <c r="X53" s="91"/>
      <c r="Y53" s="91"/>
      <c r="Z53" s="91"/>
      <c r="AA53" s="99"/>
      <c r="AB53" s="100"/>
      <c r="AC53" s="91"/>
    </row>
    <row r="54" spans="2:29" ht="15" customHeight="1">
      <c r="B54" s="94" t="s">
        <v>140</v>
      </c>
      <c r="C54" s="92" t="s">
        <v>141</v>
      </c>
      <c r="D54" s="92">
        <v>16750</v>
      </c>
      <c r="E54" s="92">
        <v>16750</v>
      </c>
      <c r="F54" s="92">
        <v>16750</v>
      </c>
      <c r="G54" s="92">
        <v>17500</v>
      </c>
      <c r="H54" s="92">
        <v>18000</v>
      </c>
      <c r="I54" s="92">
        <v>18500</v>
      </c>
      <c r="J54" s="92">
        <v>19000</v>
      </c>
      <c r="K54" s="92">
        <v>25800</v>
      </c>
      <c r="L54" s="92">
        <v>25888</v>
      </c>
      <c r="M54" s="92">
        <v>23936</v>
      </c>
      <c r="N54" s="92">
        <v>24216.97</v>
      </c>
      <c r="O54" s="10">
        <v>24242</v>
      </c>
      <c r="P54" s="102">
        <v>24242</v>
      </c>
      <c r="Q54" s="101">
        <v>25776</v>
      </c>
      <c r="R54" s="97">
        <v>27000</v>
      </c>
      <c r="S54" s="40">
        <v>27000</v>
      </c>
      <c r="T54" s="40">
        <v>27000</v>
      </c>
      <c r="U54" s="10">
        <v>27000</v>
      </c>
      <c r="V54" s="10">
        <v>27000</v>
      </c>
      <c r="W54" s="10">
        <v>27000</v>
      </c>
      <c r="X54" s="91"/>
      <c r="Y54" s="91"/>
      <c r="Z54" s="91"/>
      <c r="AA54" s="99"/>
      <c r="AB54" s="100"/>
      <c r="AC54" s="91"/>
    </row>
    <row r="55" spans="2:29" ht="15" customHeight="1">
      <c r="B55" s="94" t="s">
        <v>140</v>
      </c>
      <c r="C55" s="92" t="s">
        <v>141</v>
      </c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10"/>
      <c r="P55" s="102"/>
      <c r="Q55" s="101"/>
      <c r="R55" s="97">
        <v>1500</v>
      </c>
      <c r="S55" s="40">
        <v>1500</v>
      </c>
      <c r="T55" s="40">
        <v>1308</v>
      </c>
      <c r="U55" s="10">
        <v>1500</v>
      </c>
      <c r="V55" s="10">
        <v>1500</v>
      </c>
      <c r="W55" s="10">
        <v>1500</v>
      </c>
      <c r="X55" s="91"/>
      <c r="Y55" s="91"/>
      <c r="Z55" s="91"/>
      <c r="AA55" s="99"/>
      <c r="AB55" s="91"/>
      <c r="AC55" s="91"/>
    </row>
    <row r="56" spans="2:29" ht="15" customHeight="1">
      <c r="B56" s="92" t="s">
        <v>119</v>
      </c>
      <c r="C56" s="92" t="s">
        <v>142</v>
      </c>
      <c r="I56" s="92">
        <v>0</v>
      </c>
      <c r="K56" s="92">
        <v>811</v>
      </c>
      <c r="L56" s="92">
        <v>0</v>
      </c>
      <c r="M56" s="92">
        <v>21.17</v>
      </c>
      <c r="N56" s="92">
        <v>0</v>
      </c>
      <c r="O56" s="10">
        <v>0</v>
      </c>
      <c r="P56" s="102">
        <v>0</v>
      </c>
      <c r="Q56" s="101">
        <v>0</v>
      </c>
      <c r="R56" s="97">
        <v>0</v>
      </c>
      <c r="S56" s="40">
        <v>0</v>
      </c>
      <c r="T56" s="40">
        <v>0</v>
      </c>
      <c r="U56" s="10">
        <v>0</v>
      </c>
      <c r="V56" s="10">
        <v>0</v>
      </c>
      <c r="W56" s="10">
        <v>0</v>
      </c>
      <c r="X56" s="91"/>
      <c r="Y56" s="91"/>
      <c r="Z56" s="91"/>
      <c r="AA56" s="99"/>
      <c r="AB56" s="91"/>
      <c r="AC56" s="91"/>
    </row>
    <row r="57" spans="2:29" ht="15" customHeight="1">
      <c r="B57" s="92" t="s">
        <v>121</v>
      </c>
      <c r="C57" s="92" t="s">
        <v>143</v>
      </c>
      <c r="D57" s="92">
        <v>10398</v>
      </c>
      <c r="E57" s="92">
        <v>4500</v>
      </c>
      <c r="F57" s="92">
        <v>1530</v>
      </c>
      <c r="G57" s="92">
        <v>4000</v>
      </c>
      <c r="H57" s="92">
        <v>658.41</v>
      </c>
      <c r="I57" s="92">
        <v>950</v>
      </c>
      <c r="J57" s="92">
        <v>52500</v>
      </c>
      <c r="K57" s="92">
        <v>83298</v>
      </c>
      <c r="L57" s="92">
        <v>47219</v>
      </c>
      <c r="M57" s="92">
        <v>2847</v>
      </c>
      <c r="N57" s="92">
        <v>4866.23</v>
      </c>
      <c r="O57" s="10">
        <v>6402</v>
      </c>
      <c r="P57" s="102">
        <v>17151.45</v>
      </c>
      <c r="Q57" s="110">
        <v>29782.89</v>
      </c>
      <c r="R57" s="99">
        <v>51446.45</v>
      </c>
      <c r="S57" s="40">
        <v>30546</v>
      </c>
      <c r="T57" s="40">
        <v>50937</v>
      </c>
      <c r="U57" s="10">
        <v>10500</v>
      </c>
      <c r="V57" s="10">
        <v>10500</v>
      </c>
      <c r="W57" s="10">
        <v>10500</v>
      </c>
      <c r="X57" s="91"/>
      <c r="Y57" s="91"/>
      <c r="Z57" s="91"/>
      <c r="AA57" s="99"/>
      <c r="AB57" s="100"/>
      <c r="AC57" s="91"/>
    </row>
    <row r="58" spans="1:29" ht="15" customHeight="1">
      <c r="A58" s="126"/>
      <c r="B58" s="92" t="s">
        <v>144</v>
      </c>
      <c r="C58" s="92" t="s">
        <v>143</v>
      </c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10"/>
      <c r="P58" s="102"/>
      <c r="Q58" s="110"/>
      <c r="R58" s="99"/>
      <c r="S58" s="99">
        <v>57200</v>
      </c>
      <c r="T58" s="40">
        <v>8400</v>
      </c>
      <c r="U58" s="10">
        <v>0</v>
      </c>
      <c r="V58" s="10">
        <v>0</v>
      </c>
      <c r="W58" s="10">
        <v>0</v>
      </c>
      <c r="X58" s="91"/>
      <c r="Y58" s="91"/>
      <c r="Z58" s="91"/>
      <c r="AA58" s="99"/>
      <c r="AB58" s="100"/>
      <c r="AC58" s="91"/>
    </row>
    <row r="59" spans="2:29" ht="15" customHeight="1">
      <c r="B59" s="94" t="s">
        <v>145</v>
      </c>
      <c r="C59" s="92" t="s">
        <v>146</v>
      </c>
      <c r="D59" s="92">
        <v>1983</v>
      </c>
      <c r="E59" s="92">
        <v>2000</v>
      </c>
      <c r="F59" s="92">
        <v>2103</v>
      </c>
      <c r="G59" s="92">
        <v>2100</v>
      </c>
      <c r="H59" s="92">
        <v>2167.3</v>
      </c>
      <c r="I59" s="92">
        <v>2401</v>
      </c>
      <c r="J59" s="92">
        <v>2200</v>
      </c>
      <c r="K59" s="92">
        <v>2528</v>
      </c>
      <c r="L59" s="92">
        <v>2696</v>
      </c>
      <c r="M59" s="92">
        <v>2860.18</v>
      </c>
      <c r="N59" s="92">
        <v>2924.93</v>
      </c>
      <c r="O59" s="10">
        <v>3069</v>
      </c>
      <c r="P59" s="102">
        <v>3150.42</v>
      </c>
      <c r="Q59" s="110">
        <v>2845.34</v>
      </c>
      <c r="R59" s="97">
        <v>2340</v>
      </c>
      <c r="S59" s="40">
        <v>3022</v>
      </c>
      <c r="T59" s="40">
        <v>2055</v>
      </c>
      <c r="U59" s="10">
        <v>2779</v>
      </c>
      <c r="V59" s="10">
        <v>2779</v>
      </c>
      <c r="W59" s="10">
        <v>2779</v>
      </c>
      <c r="X59" s="91"/>
      <c r="Y59" s="91"/>
      <c r="Z59" s="91"/>
      <c r="AA59" s="99"/>
      <c r="AB59" s="100"/>
      <c r="AC59" s="91"/>
    </row>
    <row r="60" spans="2:29" ht="15" customHeight="1">
      <c r="B60" s="94" t="s">
        <v>147</v>
      </c>
      <c r="C60" s="92" t="s">
        <v>148</v>
      </c>
      <c r="D60" s="92">
        <v>17375</v>
      </c>
      <c r="E60" s="92">
        <v>17800</v>
      </c>
      <c r="F60" s="92">
        <v>17800</v>
      </c>
      <c r="G60" s="92">
        <v>18300</v>
      </c>
      <c r="H60" s="92">
        <v>18800</v>
      </c>
      <c r="I60" s="92">
        <v>18800</v>
      </c>
      <c r="J60" s="92">
        <v>18800</v>
      </c>
      <c r="K60" s="92">
        <v>20680</v>
      </c>
      <c r="L60" s="92">
        <v>20680</v>
      </c>
      <c r="M60" s="92">
        <v>22045.5</v>
      </c>
      <c r="N60" s="92">
        <v>24700</v>
      </c>
      <c r="O60" s="10">
        <v>24700</v>
      </c>
      <c r="P60" s="102">
        <v>24700</v>
      </c>
      <c r="Q60" s="101">
        <v>25412.5</v>
      </c>
      <c r="R60" s="127">
        <v>25965.07</v>
      </c>
      <c r="S60" s="40">
        <v>26339.25</v>
      </c>
      <c r="T60" s="40">
        <v>26339</v>
      </c>
      <c r="U60" s="10">
        <v>26859</v>
      </c>
      <c r="V60" s="10">
        <v>26859</v>
      </c>
      <c r="W60" s="10">
        <v>26859</v>
      </c>
      <c r="X60" s="91"/>
      <c r="Y60" s="91"/>
      <c r="Z60" s="91"/>
      <c r="AA60" s="99"/>
      <c r="AB60" s="100"/>
      <c r="AC60" s="91"/>
    </row>
    <row r="61" spans="2:29" ht="15" customHeight="1">
      <c r="B61" s="92" t="s">
        <v>119</v>
      </c>
      <c r="C61" s="92" t="s">
        <v>149</v>
      </c>
      <c r="D61" s="92">
        <v>0</v>
      </c>
      <c r="E61" s="92">
        <v>200</v>
      </c>
      <c r="F61" s="92">
        <v>0</v>
      </c>
      <c r="G61" s="92">
        <v>200</v>
      </c>
      <c r="H61" s="92">
        <v>0</v>
      </c>
      <c r="I61" s="92">
        <v>0</v>
      </c>
      <c r="J61" s="92">
        <v>200</v>
      </c>
      <c r="K61" s="92">
        <v>0</v>
      </c>
      <c r="L61" s="92">
        <v>0</v>
      </c>
      <c r="M61" s="92">
        <v>0</v>
      </c>
      <c r="N61" s="92">
        <v>0</v>
      </c>
      <c r="O61" s="10">
        <v>558</v>
      </c>
      <c r="P61" s="102">
        <v>383</v>
      </c>
      <c r="Q61" s="101">
        <v>137.89</v>
      </c>
      <c r="R61" s="97">
        <v>0</v>
      </c>
      <c r="S61" s="40">
        <v>500</v>
      </c>
      <c r="T61" s="40">
        <v>0</v>
      </c>
      <c r="U61" s="10">
        <v>500</v>
      </c>
      <c r="V61" s="10">
        <v>500</v>
      </c>
      <c r="W61" s="10">
        <v>500</v>
      </c>
      <c r="X61" s="91"/>
      <c r="Y61" s="91"/>
      <c r="Z61" s="91"/>
      <c r="AA61" s="99"/>
      <c r="AB61" s="100"/>
      <c r="AC61" s="91"/>
    </row>
    <row r="62" spans="2:29" ht="15" customHeight="1">
      <c r="B62" s="92" t="s">
        <v>121</v>
      </c>
      <c r="C62" s="92" t="s">
        <v>150</v>
      </c>
      <c r="D62" s="92">
        <v>2962</v>
      </c>
      <c r="E62" s="92">
        <v>4275</v>
      </c>
      <c r="F62" s="92">
        <v>4400</v>
      </c>
      <c r="G62" s="92">
        <v>3800</v>
      </c>
      <c r="H62" s="92">
        <v>3462.65</v>
      </c>
      <c r="I62" s="92">
        <v>3999</v>
      </c>
      <c r="J62" s="92">
        <v>3000</v>
      </c>
      <c r="K62" s="92">
        <v>6691</v>
      </c>
      <c r="L62" s="92">
        <v>3074</v>
      </c>
      <c r="M62" s="92">
        <v>8203.46</v>
      </c>
      <c r="N62" s="92">
        <v>3524.45</v>
      </c>
      <c r="O62" s="128">
        <v>2212</v>
      </c>
      <c r="P62" s="102">
        <v>3320</v>
      </c>
      <c r="Q62" s="101">
        <v>895.2</v>
      </c>
      <c r="R62" s="97">
        <v>3158.81</v>
      </c>
      <c r="S62" s="40">
        <v>2142</v>
      </c>
      <c r="T62" s="40">
        <v>3461.7</v>
      </c>
      <c r="U62" s="10">
        <v>2833</v>
      </c>
      <c r="V62" s="10">
        <v>2833</v>
      </c>
      <c r="W62" s="10">
        <v>2833</v>
      </c>
      <c r="X62" s="91"/>
      <c r="Y62" s="91"/>
      <c r="Z62" s="91"/>
      <c r="AA62" s="99"/>
      <c r="AB62" s="100"/>
      <c r="AC62" s="91"/>
    </row>
    <row r="63" spans="2:29" ht="15" customHeight="1">
      <c r="B63" s="94" t="s">
        <v>151</v>
      </c>
      <c r="C63" s="92" t="s">
        <v>152</v>
      </c>
      <c r="D63" s="92">
        <v>7500</v>
      </c>
      <c r="E63" s="92">
        <v>7500</v>
      </c>
      <c r="F63" s="92">
        <v>7500</v>
      </c>
      <c r="G63" s="92">
        <v>7500</v>
      </c>
      <c r="H63" s="92">
        <v>9500</v>
      </c>
      <c r="I63" s="92">
        <v>9500</v>
      </c>
      <c r="J63" s="92">
        <v>9500</v>
      </c>
      <c r="K63" s="92">
        <v>6000</v>
      </c>
      <c r="L63" s="92">
        <v>8531</v>
      </c>
      <c r="M63" s="92">
        <v>6000</v>
      </c>
      <c r="N63" s="92">
        <v>6000</v>
      </c>
      <c r="O63" s="10">
        <v>6000</v>
      </c>
      <c r="P63" s="102">
        <v>6000</v>
      </c>
      <c r="Q63" s="101">
        <v>6000</v>
      </c>
      <c r="R63" s="97">
        <v>8000.04</v>
      </c>
      <c r="S63" s="99">
        <v>8000</v>
      </c>
      <c r="T63" s="40">
        <v>8000</v>
      </c>
      <c r="U63" s="10">
        <v>8000</v>
      </c>
      <c r="V63" s="10">
        <v>8000</v>
      </c>
      <c r="W63" s="10">
        <v>8000</v>
      </c>
      <c r="X63" s="91"/>
      <c r="Y63" s="91"/>
      <c r="Z63" s="91"/>
      <c r="AA63" s="99"/>
      <c r="AB63" s="100"/>
      <c r="AC63" s="91"/>
    </row>
    <row r="64" spans="2:29" ht="15" customHeight="1">
      <c r="B64" s="92" t="s">
        <v>119</v>
      </c>
      <c r="C64" s="92" t="s">
        <v>153</v>
      </c>
      <c r="O64" s="10">
        <v>0</v>
      </c>
      <c r="P64" s="106">
        <v>0</v>
      </c>
      <c r="Q64" s="101">
        <v>104.4</v>
      </c>
      <c r="R64" s="97">
        <v>0</v>
      </c>
      <c r="S64" s="40">
        <v>100</v>
      </c>
      <c r="T64" s="40">
        <v>0</v>
      </c>
      <c r="U64" s="10">
        <v>0</v>
      </c>
      <c r="V64" s="10">
        <v>0</v>
      </c>
      <c r="W64" s="10">
        <v>0</v>
      </c>
      <c r="X64" s="91"/>
      <c r="Y64" s="91"/>
      <c r="Z64" s="91"/>
      <c r="AA64" s="99"/>
      <c r="AB64" s="100"/>
      <c r="AC64" s="91"/>
    </row>
    <row r="65" spans="2:29" ht="15" customHeight="1">
      <c r="B65" s="92" t="s">
        <v>154</v>
      </c>
      <c r="C65" s="92" t="s">
        <v>155</v>
      </c>
      <c r="D65" s="92">
        <v>330</v>
      </c>
      <c r="E65" s="92">
        <v>2000</v>
      </c>
      <c r="F65" s="92">
        <v>0</v>
      </c>
      <c r="G65" s="92">
        <v>2000</v>
      </c>
      <c r="H65" s="92">
        <v>10020.71</v>
      </c>
      <c r="I65" s="92">
        <v>7378</v>
      </c>
      <c r="J65" s="92">
        <v>12500</v>
      </c>
      <c r="K65" s="92">
        <v>0</v>
      </c>
      <c r="L65" s="92">
        <v>0</v>
      </c>
      <c r="M65" s="92">
        <v>0</v>
      </c>
      <c r="N65" s="92">
        <v>0</v>
      </c>
      <c r="O65" s="10">
        <v>0</v>
      </c>
      <c r="P65" s="102">
        <v>0</v>
      </c>
      <c r="Q65" s="101">
        <v>0</v>
      </c>
      <c r="R65" s="97">
        <v>2802.65</v>
      </c>
      <c r="S65" s="127">
        <v>10000</v>
      </c>
      <c r="T65" s="40">
        <v>5603.48</v>
      </c>
      <c r="U65" s="10">
        <v>10000</v>
      </c>
      <c r="V65" s="10">
        <v>10000</v>
      </c>
      <c r="W65" s="10">
        <v>10000</v>
      </c>
      <c r="X65" s="91"/>
      <c r="Y65" s="91"/>
      <c r="Z65" s="91"/>
      <c r="AA65" s="99"/>
      <c r="AB65" s="100"/>
      <c r="AC65" s="91"/>
    </row>
    <row r="66" spans="2:29" ht="15" customHeight="1">
      <c r="B66" s="94" t="s">
        <v>156</v>
      </c>
      <c r="C66" s="92" t="s">
        <v>157</v>
      </c>
      <c r="I66" s="92" t="s">
        <v>136</v>
      </c>
      <c r="O66" s="10">
        <v>0</v>
      </c>
      <c r="P66" s="106">
        <v>0</v>
      </c>
      <c r="Q66" s="101">
        <v>0</v>
      </c>
      <c r="R66" s="97">
        <v>0</v>
      </c>
      <c r="S66" s="40">
        <v>0</v>
      </c>
      <c r="T66" s="40">
        <v>4869</v>
      </c>
      <c r="U66" s="10"/>
      <c r="V66" s="10"/>
      <c r="W66" s="10"/>
      <c r="X66" s="91"/>
      <c r="Y66" s="91"/>
      <c r="Z66" s="91"/>
      <c r="AA66" s="99"/>
      <c r="AB66" s="91"/>
      <c r="AC66" s="91"/>
    </row>
    <row r="67" spans="2:29" ht="15.75" customHeight="1">
      <c r="B67" s="92" t="s">
        <v>119</v>
      </c>
      <c r="C67" s="92" t="s">
        <v>158</v>
      </c>
      <c r="I67" s="92" t="s">
        <v>136</v>
      </c>
      <c r="O67" s="10">
        <v>0</v>
      </c>
      <c r="P67" s="106">
        <v>0</v>
      </c>
      <c r="Q67" s="101">
        <v>0</v>
      </c>
      <c r="R67" s="97">
        <v>0</v>
      </c>
      <c r="S67" s="40">
        <v>0</v>
      </c>
      <c r="T67" s="40">
        <v>0</v>
      </c>
      <c r="U67" s="10"/>
      <c r="V67" s="10"/>
      <c r="W67" s="10"/>
      <c r="X67" s="91"/>
      <c r="Y67" s="91"/>
      <c r="Z67" s="91"/>
      <c r="AA67" s="99"/>
      <c r="AB67" s="91"/>
      <c r="AC67" s="91"/>
    </row>
    <row r="68" spans="2:29" ht="15" customHeight="1">
      <c r="B68" s="92" t="s">
        <v>121</v>
      </c>
      <c r="C68" s="92" t="s">
        <v>159</v>
      </c>
      <c r="D68" s="92">
        <v>1328</v>
      </c>
      <c r="E68" s="92">
        <v>5000</v>
      </c>
      <c r="F68" s="92">
        <v>2432</v>
      </c>
      <c r="G68" s="92">
        <v>10000</v>
      </c>
      <c r="H68" s="92">
        <v>2600</v>
      </c>
      <c r="I68" s="92">
        <v>718</v>
      </c>
      <c r="J68" s="92">
        <v>5000</v>
      </c>
      <c r="K68" s="92">
        <v>15905</v>
      </c>
      <c r="L68" s="92">
        <v>6188</v>
      </c>
      <c r="M68" s="92">
        <v>4812</v>
      </c>
      <c r="N68" s="92">
        <v>0</v>
      </c>
      <c r="O68" s="129">
        <v>8500</v>
      </c>
      <c r="P68" s="102">
        <v>0</v>
      </c>
      <c r="Q68" s="101">
        <v>0</v>
      </c>
      <c r="R68" s="130">
        <v>0</v>
      </c>
      <c r="S68" s="40">
        <v>0</v>
      </c>
      <c r="T68" s="40">
        <v>0</v>
      </c>
      <c r="U68" s="10">
        <v>3000</v>
      </c>
      <c r="V68" s="10">
        <v>3000</v>
      </c>
      <c r="W68" s="10">
        <v>3000</v>
      </c>
      <c r="X68" s="91"/>
      <c r="Y68" s="91"/>
      <c r="Z68" s="91"/>
      <c r="AA68" s="99"/>
      <c r="AB68" s="100"/>
      <c r="AC68" s="91"/>
    </row>
    <row r="69" spans="2:29" ht="15.75" customHeight="1">
      <c r="B69" s="94" t="s">
        <v>160</v>
      </c>
      <c r="C69" s="92" t="s">
        <v>161</v>
      </c>
      <c r="I69" s="92" t="s">
        <v>136</v>
      </c>
      <c r="O69" s="123">
        <v>0</v>
      </c>
      <c r="P69" s="106">
        <v>0</v>
      </c>
      <c r="Q69" s="101">
        <v>0</v>
      </c>
      <c r="R69" s="97">
        <v>0</v>
      </c>
      <c r="S69" s="40">
        <v>0</v>
      </c>
      <c r="T69" s="40">
        <v>0</v>
      </c>
      <c r="U69" s="10">
        <v>0</v>
      </c>
      <c r="V69" s="10">
        <v>0</v>
      </c>
      <c r="W69" s="10">
        <v>0</v>
      </c>
      <c r="X69" s="91"/>
      <c r="Y69" s="91"/>
      <c r="Z69" s="91"/>
      <c r="AA69" s="99"/>
      <c r="AB69" s="91"/>
      <c r="AC69" s="91"/>
    </row>
    <row r="70" spans="2:29" ht="15" customHeight="1">
      <c r="B70" s="92" t="s">
        <v>119</v>
      </c>
      <c r="C70" s="92" t="s">
        <v>162</v>
      </c>
      <c r="I70" s="92" t="s">
        <v>136</v>
      </c>
      <c r="O70" s="10">
        <v>0</v>
      </c>
      <c r="P70" s="106">
        <v>0</v>
      </c>
      <c r="Q70" s="101">
        <v>0</v>
      </c>
      <c r="R70" s="97">
        <v>0</v>
      </c>
      <c r="S70" s="40">
        <v>0</v>
      </c>
      <c r="T70" s="40">
        <v>0</v>
      </c>
      <c r="U70" s="10">
        <v>0</v>
      </c>
      <c r="V70" s="10">
        <v>0</v>
      </c>
      <c r="W70" s="10">
        <v>0</v>
      </c>
      <c r="X70" s="91"/>
      <c r="Y70" s="91"/>
      <c r="Z70" s="91"/>
      <c r="AA70" s="99"/>
      <c r="AB70" s="91"/>
      <c r="AC70" s="91"/>
    </row>
    <row r="71" spans="2:29" ht="15" customHeight="1">
      <c r="B71" s="92" t="s">
        <v>121</v>
      </c>
      <c r="C71" s="92" t="s">
        <v>163</v>
      </c>
      <c r="D71" s="92">
        <v>2571</v>
      </c>
      <c r="E71" s="92">
        <v>6200</v>
      </c>
      <c r="F71" s="92">
        <v>3916</v>
      </c>
      <c r="G71" s="92">
        <v>7250</v>
      </c>
      <c r="H71" s="92">
        <v>5819.88</v>
      </c>
      <c r="I71" s="92">
        <v>0</v>
      </c>
      <c r="J71" s="92">
        <v>0</v>
      </c>
      <c r="O71" s="10">
        <v>0</v>
      </c>
      <c r="P71" s="106">
        <v>0</v>
      </c>
      <c r="Q71" s="101">
        <v>0</v>
      </c>
      <c r="R71" s="97">
        <v>0</v>
      </c>
      <c r="S71" s="40">
        <v>0</v>
      </c>
      <c r="T71" s="40">
        <v>0</v>
      </c>
      <c r="U71" s="10">
        <v>0</v>
      </c>
      <c r="V71" s="10">
        <v>0</v>
      </c>
      <c r="W71" s="10">
        <v>0</v>
      </c>
      <c r="X71" s="91"/>
      <c r="Y71" s="91"/>
      <c r="Z71" s="91"/>
      <c r="AA71" s="99"/>
      <c r="AB71" s="91"/>
      <c r="AC71" s="91"/>
    </row>
    <row r="72" spans="2:29" ht="15" customHeight="1">
      <c r="B72" s="94" t="s">
        <v>164</v>
      </c>
      <c r="C72" s="92" t="s">
        <v>165</v>
      </c>
      <c r="D72" s="92">
        <v>1200</v>
      </c>
      <c r="E72" s="92">
        <v>1200</v>
      </c>
      <c r="F72" s="92">
        <v>1200</v>
      </c>
      <c r="G72" s="92">
        <v>1200</v>
      </c>
      <c r="I72" s="92">
        <v>0</v>
      </c>
      <c r="J72" s="92">
        <v>0</v>
      </c>
      <c r="K72" s="92">
        <v>1704</v>
      </c>
      <c r="L72" s="92">
        <v>1935</v>
      </c>
      <c r="M72" s="92">
        <v>1848</v>
      </c>
      <c r="N72" s="92">
        <v>2058</v>
      </c>
      <c r="O72" s="10">
        <v>3333</v>
      </c>
      <c r="P72" s="102">
        <v>3486</v>
      </c>
      <c r="Q72" s="101">
        <v>4316</v>
      </c>
      <c r="R72" s="97">
        <v>4255.37</v>
      </c>
      <c r="S72" s="40">
        <v>3712</v>
      </c>
      <c r="T72" s="40">
        <v>2289.69</v>
      </c>
      <c r="U72" s="10">
        <v>2596</v>
      </c>
      <c r="V72" s="10">
        <v>2596</v>
      </c>
      <c r="W72" s="10">
        <v>2596</v>
      </c>
      <c r="X72" s="91"/>
      <c r="Y72" s="91"/>
      <c r="Z72" s="91"/>
      <c r="AA72" s="99"/>
      <c r="AB72" s="100"/>
      <c r="AC72" s="91"/>
    </row>
    <row r="73" spans="2:29" ht="15" customHeight="1">
      <c r="B73" s="92" t="s">
        <v>119</v>
      </c>
      <c r="C73" s="92" t="s">
        <v>166</v>
      </c>
      <c r="I73" s="92">
        <v>0</v>
      </c>
      <c r="J73" s="92">
        <v>2000</v>
      </c>
      <c r="K73" s="92">
        <v>1315</v>
      </c>
      <c r="L73" s="92">
        <v>3702</v>
      </c>
      <c r="M73" s="92">
        <v>0</v>
      </c>
      <c r="N73" s="92">
        <v>0</v>
      </c>
      <c r="O73">
        <v>0</v>
      </c>
      <c r="P73" s="102">
        <v>0</v>
      </c>
      <c r="Q73" s="101">
        <v>0</v>
      </c>
      <c r="R73" s="97">
        <v>0</v>
      </c>
      <c r="S73" s="40">
        <v>0</v>
      </c>
      <c r="T73" s="40">
        <v>0</v>
      </c>
      <c r="U73" s="10"/>
      <c r="V73" s="10"/>
      <c r="W73" s="10"/>
      <c r="X73" s="91"/>
      <c r="Y73" s="91"/>
      <c r="Z73" s="91"/>
      <c r="AA73" s="99"/>
      <c r="AB73" s="91"/>
      <c r="AC73" s="91"/>
    </row>
    <row r="74" spans="2:29" ht="15" customHeight="1">
      <c r="B74" s="92" t="s">
        <v>121</v>
      </c>
      <c r="C74" s="92" t="s">
        <v>167</v>
      </c>
      <c r="D74" s="92">
        <v>18391</v>
      </c>
      <c r="E74" s="92">
        <v>13000</v>
      </c>
      <c r="F74" s="92">
        <v>7794</v>
      </c>
      <c r="G74" s="92">
        <v>13000</v>
      </c>
      <c r="H74" s="92">
        <v>9190.11</v>
      </c>
      <c r="I74" s="92">
        <v>49937</v>
      </c>
      <c r="J74" s="92">
        <v>250000</v>
      </c>
      <c r="K74" s="92">
        <v>27151</v>
      </c>
      <c r="L74" s="92">
        <v>26107</v>
      </c>
      <c r="M74" s="92">
        <v>45856.82</v>
      </c>
      <c r="N74" s="92">
        <v>39403.24</v>
      </c>
      <c r="O74" s="10">
        <v>30858</v>
      </c>
      <c r="P74" s="102">
        <v>23421.95</v>
      </c>
      <c r="Q74" s="101">
        <v>23060.47</v>
      </c>
      <c r="R74" s="97">
        <v>34906.71</v>
      </c>
      <c r="S74" s="40">
        <v>25780</v>
      </c>
      <c r="T74" s="40">
        <v>11695</v>
      </c>
      <c r="U74" s="10">
        <v>15000</v>
      </c>
      <c r="V74" s="10">
        <v>15000</v>
      </c>
      <c r="W74" s="10">
        <v>15000</v>
      </c>
      <c r="X74" s="91"/>
      <c r="Y74" s="91"/>
      <c r="Z74" s="91"/>
      <c r="AA74" s="99"/>
      <c r="AB74" s="100"/>
      <c r="AC74" s="91"/>
    </row>
    <row r="75" spans="2:29" ht="15" customHeight="1">
      <c r="B75" s="92" t="s">
        <v>168</v>
      </c>
      <c r="C75" s="92" t="s">
        <v>169</v>
      </c>
      <c r="H75" s="92">
        <v>0</v>
      </c>
      <c r="I75" s="92">
        <v>0</v>
      </c>
      <c r="J75" s="92">
        <v>12000</v>
      </c>
      <c r="O75" s="10">
        <v>0</v>
      </c>
      <c r="P75" s="106">
        <v>0</v>
      </c>
      <c r="Q75" s="101">
        <v>0</v>
      </c>
      <c r="R75" s="97"/>
      <c r="S75" s="40">
        <v>0</v>
      </c>
      <c r="T75" s="40"/>
      <c r="U75" s="10"/>
      <c r="V75" s="10"/>
      <c r="W75" s="10"/>
      <c r="X75" s="91"/>
      <c r="Y75" s="91"/>
      <c r="Z75" s="91"/>
      <c r="AA75" s="99"/>
      <c r="AB75" s="91"/>
      <c r="AC75" s="91"/>
    </row>
    <row r="76" spans="2:29" ht="15" customHeight="1">
      <c r="B76" s="92" t="s">
        <v>170</v>
      </c>
      <c r="C76" s="92" t="s">
        <v>171</v>
      </c>
      <c r="H76" s="92">
        <v>50000</v>
      </c>
      <c r="I76" s="92">
        <v>0</v>
      </c>
      <c r="O76" s="128">
        <v>0</v>
      </c>
      <c r="P76" s="106">
        <v>0</v>
      </c>
      <c r="Q76" s="101">
        <v>0</v>
      </c>
      <c r="R76" s="97"/>
      <c r="S76" s="40">
        <v>0</v>
      </c>
      <c r="T76" s="40">
        <v>0</v>
      </c>
      <c r="U76" s="10"/>
      <c r="V76" s="10"/>
      <c r="W76" s="10"/>
      <c r="X76" s="91"/>
      <c r="Y76" s="91"/>
      <c r="Z76" s="91"/>
      <c r="AA76" s="99"/>
      <c r="AB76" s="91"/>
      <c r="AC76" s="91"/>
    </row>
    <row r="77" spans="2:29" ht="15" customHeight="1">
      <c r="B77" s="92" t="s">
        <v>172</v>
      </c>
      <c r="C77" s="92" t="s">
        <v>173</v>
      </c>
      <c r="L77" s="92">
        <v>0</v>
      </c>
      <c r="M77" s="92">
        <v>366004.28</v>
      </c>
      <c r="N77" s="92">
        <v>136305.21</v>
      </c>
      <c r="O77" s="128">
        <v>11282</v>
      </c>
      <c r="P77" s="102">
        <v>0</v>
      </c>
      <c r="Q77" s="101">
        <v>0</v>
      </c>
      <c r="R77" s="127">
        <v>0</v>
      </c>
      <c r="S77" s="40">
        <v>0</v>
      </c>
      <c r="T77" s="40">
        <v>0</v>
      </c>
      <c r="U77" s="10">
        <v>0</v>
      </c>
      <c r="V77" s="10">
        <v>0</v>
      </c>
      <c r="W77" s="10">
        <v>0</v>
      </c>
      <c r="X77" s="91"/>
      <c r="Y77" s="91"/>
      <c r="Z77" s="91"/>
      <c r="AA77" s="99"/>
      <c r="AB77" s="91"/>
      <c r="AC77" s="91"/>
    </row>
    <row r="78" spans="2:29" ht="15" customHeight="1">
      <c r="B78" s="92" t="s">
        <v>174</v>
      </c>
      <c r="C78" s="92" t="s">
        <v>175</v>
      </c>
      <c r="D78" s="92">
        <v>18421</v>
      </c>
      <c r="E78" s="92">
        <v>18500</v>
      </c>
      <c r="F78" s="92">
        <v>22659</v>
      </c>
      <c r="G78" s="92">
        <v>24500</v>
      </c>
      <c r="H78" s="92">
        <v>23903.95</v>
      </c>
      <c r="I78" s="92">
        <v>0</v>
      </c>
      <c r="J78" s="92">
        <v>25000</v>
      </c>
      <c r="K78" s="92">
        <v>19369</v>
      </c>
      <c r="L78" s="92">
        <v>27263</v>
      </c>
      <c r="M78" s="92">
        <v>0</v>
      </c>
      <c r="N78" s="92">
        <v>23823.16</v>
      </c>
      <c r="O78" s="10">
        <v>24259</v>
      </c>
      <c r="P78" s="102">
        <v>25197.73</v>
      </c>
      <c r="Q78" s="110">
        <v>23925</v>
      </c>
      <c r="R78" s="97">
        <v>23598.98</v>
      </c>
      <c r="S78" s="40">
        <v>24461</v>
      </c>
      <c r="T78" s="40">
        <v>24462.47</v>
      </c>
      <c r="U78" s="10">
        <v>25000</v>
      </c>
      <c r="V78" s="10">
        <v>25000</v>
      </c>
      <c r="W78" s="10">
        <v>25000</v>
      </c>
      <c r="X78" s="91"/>
      <c r="Y78" s="91"/>
      <c r="Z78" s="91"/>
      <c r="AA78" s="99"/>
      <c r="AB78" s="91"/>
      <c r="AC78" s="91"/>
    </row>
    <row r="79" spans="2:29" ht="15" customHeight="1">
      <c r="B79" s="92" t="s">
        <v>176</v>
      </c>
      <c r="C79" s="92" t="s">
        <v>177</v>
      </c>
      <c r="D79" s="92">
        <v>1040</v>
      </c>
      <c r="E79" s="92">
        <v>1100</v>
      </c>
      <c r="F79" s="92">
        <v>880</v>
      </c>
      <c r="G79" s="92">
        <v>1000</v>
      </c>
      <c r="H79" s="92">
        <v>1397.5</v>
      </c>
      <c r="I79" s="92">
        <v>1374</v>
      </c>
      <c r="J79" s="92">
        <v>1500</v>
      </c>
      <c r="K79" s="92">
        <v>1265</v>
      </c>
      <c r="L79" s="92">
        <v>1450</v>
      </c>
      <c r="M79" s="92">
        <v>1660</v>
      </c>
      <c r="N79" s="92">
        <v>1455</v>
      </c>
      <c r="O79" s="123">
        <v>2210</v>
      </c>
      <c r="P79" s="102">
        <v>410</v>
      </c>
      <c r="Q79" s="101">
        <v>1180</v>
      </c>
      <c r="R79" s="97">
        <v>1234</v>
      </c>
      <c r="S79" s="40">
        <v>1205</v>
      </c>
      <c r="T79" s="40">
        <v>1210</v>
      </c>
      <c r="U79" s="10">
        <v>1250</v>
      </c>
      <c r="V79" s="10">
        <v>1250</v>
      </c>
      <c r="W79" s="10">
        <v>1250</v>
      </c>
      <c r="X79" s="91"/>
      <c r="Y79" s="91"/>
      <c r="Z79" s="91"/>
      <c r="AA79" s="99"/>
      <c r="AB79" s="91"/>
      <c r="AC79" s="91"/>
    </row>
    <row r="80" spans="2:29" ht="15" customHeight="1">
      <c r="B80" s="92" t="s">
        <v>178</v>
      </c>
      <c r="C80" s="92" t="s">
        <v>179</v>
      </c>
      <c r="H80" s="92">
        <v>0</v>
      </c>
      <c r="I80" s="92" t="s">
        <v>136</v>
      </c>
      <c r="K80" s="92">
        <v>6389</v>
      </c>
      <c r="L80" s="131">
        <v>-3642</v>
      </c>
      <c r="M80" s="92">
        <v>6311.81</v>
      </c>
      <c r="N80" s="92">
        <v>0</v>
      </c>
      <c r="O80" s="123">
        <v>0</v>
      </c>
      <c r="P80" s="102">
        <v>0</v>
      </c>
      <c r="Q80" s="132">
        <v>0</v>
      </c>
      <c r="R80" s="127">
        <v>0</v>
      </c>
      <c r="S80" s="40">
        <v>0</v>
      </c>
      <c r="T80" s="40">
        <v>0</v>
      </c>
      <c r="U80" s="10">
        <v>0</v>
      </c>
      <c r="V80" s="10">
        <v>0</v>
      </c>
      <c r="W80" s="10">
        <v>0</v>
      </c>
      <c r="X80" s="91"/>
      <c r="Y80" s="91"/>
      <c r="Z80" s="91"/>
      <c r="AA80" s="99"/>
      <c r="AB80" s="91"/>
      <c r="AC80" s="91"/>
    </row>
    <row r="81" spans="2:29" ht="15" customHeight="1">
      <c r="B81" s="92" t="s">
        <v>180</v>
      </c>
      <c r="C81" s="92" t="s">
        <v>181</v>
      </c>
      <c r="D81" s="92">
        <v>0</v>
      </c>
      <c r="E81" s="92">
        <v>3000</v>
      </c>
      <c r="F81" s="92">
        <v>0</v>
      </c>
      <c r="G81" s="92">
        <v>3000</v>
      </c>
      <c r="H81" s="92">
        <v>0</v>
      </c>
      <c r="I81" s="92">
        <v>0</v>
      </c>
      <c r="J81" s="92">
        <v>3000</v>
      </c>
      <c r="K81" s="92">
        <v>0</v>
      </c>
      <c r="L81" s="92">
        <v>0</v>
      </c>
      <c r="M81" s="92">
        <v>0</v>
      </c>
      <c r="N81" s="92">
        <v>0</v>
      </c>
      <c r="O81" s="10">
        <v>0</v>
      </c>
      <c r="P81" s="102">
        <v>0</v>
      </c>
      <c r="Q81" s="101">
        <v>0</v>
      </c>
      <c r="R81" s="97">
        <v>0</v>
      </c>
      <c r="S81" s="40">
        <v>0</v>
      </c>
      <c r="T81" s="40">
        <v>0</v>
      </c>
      <c r="U81" s="10">
        <v>0</v>
      </c>
      <c r="V81" s="10">
        <v>0</v>
      </c>
      <c r="W81" s="10">
        <v>0</v>
      </c>
      <c r="X81" s="91"/>
      <c r="Y81" s="91"/>
      <c r="Z81" s="91"/>
      <c r="AA81" s="99"/>
      <c r="AB81" s="91"/>
      <c r="AC81" s="91"/>
    </row>
    <row r="82" spans="2:29" ht="15" customHeight="1">
      <c r="B82" s="94" t="s">
        <v>182</v>
      </c>
      <c r="C82" s="92" t="s">
        <v>183</v>
      </c>
      <c r="E82" s="92">
        <v>0</v>
      </c>
      <c r="G82" s="92">
        <v>0</v>
      </c>
      <c r="H82" s="92">
        <v>2881.92</v>
      </c>
      <c r="I82" s="92">
        <v>2000</v>
      </c>
      <c r="J82" s="92">
        <v>2000</v>
      </c>
      <c r="K82" s="92">
        <v>2000</v>
      </c>
      <c r="L82" s="92">
        <v>2100</v>
      </c>
      <c r="M82" s="92">
        <v>2100</v>
      </c>
      <c r="N82" s="92">
        <v>2080</v>
      </c>
      <c r="O82" s="10">
        <v>2100</v>
      </c>
      <c r="P82" s="102">
        <v>2100</v>
      </c>
      <c r="Q82" s="101">
        <v>2100</v>
      </c>
      <c r="R82" s="97">
        <v>2100</v>
      </c>
      <c r="S82" s="40">
        <v>2100</v>
      </c>
      <c r="T82" s="40">
        <v>2100</v>
      </c>
      <c r="U82" s="10">
        <v>2100</v>
      </c>
      <c r="V82" s="10">
        <v>2100</v>
      </c>
      <c r="W82" s="10">
        <v>2100</v>
      </c>
      <c r="X82" s="91"/>
      <c r="Y82" s="91"/>
      <c r="Z82" s="91"/>
      <c r="AA82" s="99"/>
      <c r="AB82" s="91"/>
      <c r="AC82" s="91"/>
    </row>
    <row r="83" spans="2:29" ht="15" customHeight="1">
      <c r="B83" s="92" t="s">
        <v>119</v>
      </c>
      <c r="C83" s="92" t="s">
        <v>184</v>
      </c>
      <c r="I83" s="92">
        <v>0</v>
      </c>
      <c r="N83" s="101"/>
      <c r="O83" s="10">
        <v>0</v>
      </c>
      <c r="P83" s="106">
        <v>0</v>
      </c>
      <c r="Q83" s="101">
        <v>0</v>
      </c>
      <c r="R83" s="97"/>
      <c r="S83" s="40">
        <v>0</v>
      </c>
      <c r="T83" s="40">
        <v>0</v>
      </c>
      <c r="U83" s="10">
        <v>0</v>
      </c>
      <c r="V83" s="10">
        <v>0</v>
      </c>
      <c r="W83" s="10">
        <v>0</v>
      </c>
      <c r="X83" s="91"/>
      <c r="Y83" s="91"/>
      <c r="Z83" s="91"/>
      <c r="AA83" s="99"/>
      <c r="AB83" s="91"/>
      <c r="AC83" s="91"/>
    </row>
    <row r="84" spans="2:29" ht="15.75" customHeight="1">
      <c r="B84" s="92" t="s">
        <v>121</v>
      </c>
      <c r="C84" s="92" t="s">
        <v>185</v>
      </c>
      <c r="D84" s="92">
        <v>2923</v>
      </c>
      <c r="E84" s="92">
        <v>4200</v>
      </c>
      <c r="F84" s="92">
        <v>2960</v>
      </c>
      <c r="G84" s="92">
        <v>4200</v>
      </c>
      <c r="I84" s="92">
        <v>254</v>
      </c>
      <c r="J84" s="92">
        <v>1200</v>
      </c>
      <c r="K84" s="92">
        <v>453</v>
      </c>
      <c r="L84" s="92">
        <v>539</v>
      </c>
      <c r="M84" s="92">
        <v>442</v>
      </c>
      <c r="N84" s="92">
        <v>677.35</v>
      </c>
      <c r="O84" s="10">
        <v>1293</v>
      </c>
      <c r="P84" s="102">
        <v>301.9</v>
      </c>
      <c r="Q84" s="101">
        <v>900</v>
      </c>
      <c r="R84" s="97">
        <v>446.8</v>
      </c>
      <c r="S84" s="40">
        <v>832</v>
      </c>
      <c r="T84" s="40">
        <v>-50</v>
      </c>
      <c r="U84" s="10">
        <v>0</v>
      </c>
      <c r="V84" s="10">
        <v>0</v>
      </c>
      <c r="W84" s="10">
        <v>0</v>
      </c>
      <c r="X84" s="91"/>
      <c r="Y84" s="91"/>
      <c r="Z84" s="91"/>
      <c r="AA84" s="99"/>
      <c r="AB84" s="91"/>
      <c r="AC84" s="91"/>
    </row>
    <row r="85" spans="2:29" ht="15" customHeight="1">
      <c r="B85" s="94" t="s">
        <v>186</v>
      </c>
      <c r="C85" s="92" t="s">
        <v>187</v>
      </c>
      <c r="D85" s="92">
        <v>33077</v>
      </c>
      <c r="E85" s="92">
        <v>34000</v>
      </c>
      <c r="F85" s="92">
        <v>34000</v>
      </c>
      <c r="G85" s="92">
        <v>35000</v>
      </c>
      <c r="H85" s="92">
        <v>36000</v>
      </c>
      <c r="I85" s="92">
        <v>37000</v>
      </c>
      <c r="J85" s="92">
        <v>38000</v>
      </c>
      <c r="K85" s="92">
        <v>33000</v>
      </c>
      <c r="L85" s="92">
        <v>34500</v>
      </c>
      <c r="M85" s="92">
        <v>34134.5</v>
      </c>
      <c r="N85" s="92">
        <v>39500</v>
      </c>
      <c r="O85" s="10">
        <v>39500</v>
      </c>
      <c r="P85" s="102">
        <v>39499.98</v>
      </c>
      <c r="Q85" s="101">
        <v>39499.98</v>
      </c>
      <c r="R85" s="97">
        <v>39499.98</v>
      </c>
      <c r="S85" s="40">
        <v>39500</v>
      </c>
      <c r="T85" s="40">
        <v>39500</v>
      </c>
      <c r="U85" s="10">
        <v>40290</v>
      </c>
      <c r="V85" s="10">
        <v>40290</v>
      </c>
      <c r="W85" s="10">
        <v>40290</v>
      </c>
      <c r="X85" s="91"/>
      <c r="Y85" s="91"/>
      <c r="Z85" s="91"/>
      <c r="AA85" s="99"/>
      <c r="AB85" s="91"/>
      <c r="AC85" s="91"/>
    </row>
    <row r="86" spans="2:29" ht="15" customHeight="1">
      <c r="B86" s="92" t="s">
        <v>119</v>
      </c>
      <c r="C86" s="92" t="s">
        <v>188</v>
      </c>
      <c r="D86" s="92">
        <v>0</v>
      </c>
      <c r="E86" s="92">
        <v>100</v>
      </c>
      <c r="F86" s="92">
        <v>0</v>
      </c>
      <c r="G86" s="92">
        <v>100</v>
      </c>
      <c r="H86" s="92">
        <v>0</v>
      </c>
      <c r="I86" s="92">
        <v>0</v>
      </c>
      <c r="J86" s="92">
        <v>100</v>
      </c>
      <c r="K86" s="92">
        <v>0</v>
      </c>
      <c r="L86" s="92">
        <v>0</v>
      </c>
      <c r="M86" s="92">
        <v>0</v>
      </c>
      <c r="N86" s="92">
        <v>0</v>
      </c>
      <c r="O86" s="10">
        <v>0</v>
      </c>
      <c r="P86" s="102">
        <v>297.85</v>
      </c>
      <c r="Q86" s="101">
        <v>0</v>
      </c>
      <c r="R86" s="97">
        <v>0</v>
      </c>
      <c r="S86" s="40">
        <v>400</v>
      </c>
      <c r="T86" s="40">
        <v>0</v>
      </c>
      <c r="U86" s="10">
        <v>0</v>
      </c>
      <c r="V86" s="10">
        <v>0</v>
      </c>
      <c r="W86" s="10">
        <v>0</v>
      </c>
      <c r="X86" s="91"/>
      <c r="Y86" s="91"/>
      <c r="Z86" s="91"/>
      <c r="AA86" s="99"/>
      <c r="AB86" s="91"/>
      <c r="AC86" s="91"/>
    </row>
    <row r="87" spans="2:29" ht="15" customHeight="1">
      <c r="B87" s="92" t="s">
        <v>121</v>
      </c>
      <c r="C87" s="92" t="s">
        <v>189</v>
      </c>
      <c r="I87" s="92" t="s">
        <v>136</v>
      </c>
      <c r="K87" s="92">
        <v>0</v>
      </c>
      <c r="L87" s="92">
        <v>589</v>
      </c>
      <c r="M87" s="92">
        <v>0</v>
      </c>
      <c r="N87" s="92">
        <v>0</v>
      </c>
      <c r="O87" s="10">
        <v>0</v>
      </c>
      <c r="P87" s="102">
        <v>45</v>
      </c>
      <c r="Q87" s="101">
        <v>0</v>
      </c>
      <c r="R87" s="97">
        <v>240</v>
      </c>
      <c r="S87" s="40"/>
      <c r="T87" s="40">
        <v>0</v>
      </c>
      <c r="U87" s="10">
        <v>0</v>
      </c>
      <c r="V87" s="10">
        <v>0</v>
      </c>
      <c r="W87" s="10">
        <v>0</v>
      </c>
      <c r="X87" s="91"/>
      <c r="Y87" s="91"/>
      <c r="Z87" s="91"/>
      <c r="AA87" s="99"/>
      <c r="AB87" s="91"/>
      <c r="AC87" s="91"/>
    </row>
    <row r="88" spans="1:29" ht="15" customHeight="1">
      <c r="A88" s="126"/>
      <c r="B88" s="92" t="s">
        <v>190</v>
      </c>
      <c r="C88" s="92" t="s">
        <v>191</v>
      </c>
      <c r="I88" s="92"/>
      <c r="K88" s="92"/>
      <c r="L88" s="92"/>
      <c r="M88" s="92"/>
      <c r="N88" s="92"/>
      <c r="O88" s="10"/>
      <c r="P88" s="102">
        <v>3543.09</v>
      </c>
      <c r="Q88" s="109">
        <v>10373.7</v>
      </c>
      <c r="R88" s="97">
        <v>16537.29</v>
      </c>
      <c r="S88" s="40">
        <v>15000</v>
      </c>
      <c r="T88" s="40">
        <v>6602</v>
      </c>
      <c r="U88" s="10">
        <v>7500</v>
      </c>
      <c r="V88" s="10">
        <v>7500</v>
      </c>
      <c r="W88" s="10">
        <v>7500</v>
      </c>
      <c r="X88" s="91"/>
      <c r="Y88" s="91"/>
      <c r="Z88" s="91"/>
      <c r="AA88" s="99"/>
      <c r="AB88" s="91"/>
      <c r="AC88" s="91"/>
    </row>
    <row r="89" spans="2:29" ht="15" customHeight="1">
      <c r="B89" s="92" t="s">
        <v>192</v>
      </c>
      <c r="C89" s="92" t="s">
        <v>193</v>
      </c>
      <c r="D89" s="92">
        <v>1305</v>
      </c>
      <c r="E89" s="92">
        <v>1450</v>
      </c>
      <c r="F89" s="92">
        <v>1308</v>
      </c>
      <c r="G89" s="92">
        <v>1350</v>
      </c>
      <c r="H89" s="92">
        <v>1054.44</v>
      </c>
      <c r="I89" s="92">
        <v>1485</v>
      </c>
      <c r="J89" s="92">
        <v>1600</v>
      </c>
      <c r="K89" s="92">
        <v>1803</v>
      </c>
      <c r="L89" s="92">
        <v>1518</v>
      </c>
      <c r="M89" s="92">
        <v>1702.79</v>
      </c>
      <c r="N89" s="92">
        <v>2494.23</v>
      </c>
      <c r="O89" s="10">
        <v>1902</v>
      </c>
      <c r="P89" s="102">
        <v>2068.1</v>
      </c>
      <c r="Q89" s="101">
        <v>1974.47</v>
      </c>
      <c r="R89" s="97">
        <v>2770.62</v>
      </c>
      <c r="S89" s="40">
        <v>1982</v>
      </c>
      <c r="T89" s="40">
        <v>2107</v>
      </c>
      <c r="U89" s="121">
        <v>2300</v>
      </c>
      <c r="V89" s="121">
        <v>2300</v>
      </c>
      <c r="W89" s="121">
        <v>2300</v>
      </c>
      <c r="X89" s="91"/>
      <c r="Y89" s="91"/>
      <c r="Z89" s="91"/>
      <c r="AA89" s="99"/>
      <c r="AB89" s="91"/>
      <c r="AC89" s="91"/>
    </row>
    <row r="90" spans="2:29" ht="15" customHeight="1">
      <c r="B90" s="94" t="s">
        <v>194</v>
      </c>
      <c r="C90" s="92" t="s">
        <v>195</v>
      </c>
      <c r="I90" s="92" t="s">
        <v>136</v>
      </c>
      <c r="N90" s="101"/>
      <c r="O90" s="10">
        <v>0</v>
      </c>
      <c r="P90" s="106">
        <v>54</v>
      </c>
      <c r="Q90" s="101">
        <v>50</v>
      </c>
      <c r="R90" s="97">
        <v>50</v>
      </c>
      <c r="S90" s="40">
        <v>0</v>
      </c>
      <c r="T90" s="40">
        <v>0</v>
      </c>
      <c r="U90" s="10">
        <v>0</v>
      </c>
      <c r="V90" s="10">
        <v>0</v>
      </c>
      <c r="W90" s="10">
        <v>0</v>
      </c>
      <c r="X90" s="91"/>
      <c r="Y90" s="91"/>
      <c r="Z90" s="91"/>
      <c r="AA90" s="99"/>
      <c r="AB90" s="91"/>
      <c r="AC90" s="91"/>
    </row>
    <row r="91" spans="2:29" ht="15.75" customHeight="1">
      <c r="B91" s="92" t="s">
        <v>119</v>
      </c>
      <c r="C91" s="92" t="s">
        <v>196</v>
      </c>
      <c r="I91" s="92" t="s">
        <v>136</v>
      </c>
      <c r="N91" s="101"/>
      <c r="O91" s="10">
        <v>0</v>
      </c>
      <c r="P91" s="106">
        <v>0</v>
      </c>
      <c r="Q91" s="101">
        <v>0</v>
      </c>
      <c r="R91" s="97">
        <v>0</v>
      </c>
      <c r="S91" s="40">
        <v>0</v>
      </c>
      <c r="T91" s="40">
        <v>0</v>
      </c>
      <c r="U91" s="10">
        <v>0</v>
      </c>
      <c r="V91" s="10">
        <v>0</v>
      </c>
      <c r="W91" s="10">
        <v>0</v>
      </c>
      <c r="X91" s="91"/>
      <c r="Y91" s="91"/>
      <c r="Z91" s="91"/>
      <c r="AA91" s="99"/>
      <c r="AB91" s="91"/>
      <c r="AC91" s="91"/>
    </row>
    <row r="92" spans="2:29" ht="15" customHeight="1">
      <c r="B92" s="92" t="s">
        <v>121</v>
      </c>
      <c r="C92" s="92" t="s">
        <v>197</v>
      </c>
      <c r="D92" s="92">
        <v>565</v>
      </c>
      <c r="E92" s="92">
        <v>500</v>
      </c>
      <c r="F92" s="92">
        <v>575</v>
      </c>
      <c r="G92" s="92">
        <v>600</v>
      </c>
      <c r="H92" s="92">
        <v>60</v>
      </c>
      <c r="I92" s="92">
        <v>620</v>
      </c>
      <c r="J92" s="92">
        <v>100</v>
      </c>
      <c r="K92" s="92">
        <v>692</v>
      </c>
      <c r="L92" s="92">
        <v>947</v>
      </c>
      <c r="M92" s="92">
        <v>1000.5</v>
      </c>
      <c r="N92" s="92">
        <v>920.5</v>
      </c>
      <c r="O92" s="129">
        <v>45</v>
      </c>
      <c r="P92" s="102">
        <v>0</v>
      </c>
      <c r="Q92" s="101">
        <v>50</v>
      </c>
      <c r="R92" s="97">
        <v>0</v>
      </c>
      <c r="S92" s="40">
        <v>50</v>
      </c>
      <c r="T92" s="40">
        <v>50</v>
      </c>
      <c r="U92" s="10">
        <v>50</v>
      </c>
      <c r="V92" s="10">
        <v>50</v>
      </c>
      <c r="W92" s="10">
        <v>50</v>
      </c>
      <c r="X92" s="91"/>
      <c r="Y92" s="91"/>
      <c r="Z92" s="91"/>
      <c r="AA92" s="99"/>
      <c r="AB92" s="91"/>
      <c r="AC92" s="91"/>
    </row>
    <row r="93" spans="2:29" ht="15" customHeight="1">
      <c r="B93" s="92" t="s">
        <v>198</v>
      </c>
      <c r="C93" s="92" t="s">
        <v>199</v>
      </c>
      <c r="H93" s="92">
        <v>0</v>
      </c>
      <c r="I93" s="92">
        <v>0</v>
      </c>
      <c r="J93" s="92">
        <v>100</v>
      </c>
      <c r="K93" s="92">
        <v>100</v>
      </c>
      <c r="L93" s="92">
        <v>200</v>
      </c>
      <c r="M93" s="92">
        <v>200</v>
      </c>
      <c r="N93" s="92">
        <v>0</v>
      </c>
      <c r="O93" s="10">
        <v>0</v>
      </c>
      <c r="P93" s="102">
        <v>0</v>
      </c>
      <c r="Q93" s="101">
        <v>0</v>
      </c>
      <c r="R93" s="97">
        <v>0</v>
      </c>
      <c r="S93" s="40">
        <v>0</v>
      </c>
      <c r="T93" s="40">
        <v>0</v>
      </c>
      <c r="U93" s="10">
        <v>0</v>
      </c>
      <c r="V93" s="10">
        <v>0</v>
      </c>
      <c r="W93" s="10">
        <v>0</v>
      </c>
      <c r="X93" s="91"/>
      <c r="Y93" s="91"/>
      <c r="Z93" s="91"/>
      <c r="AA93" s="99"/>
      <c r="AB93" s="91"/>
      <c r="AC93" s="91"/>
    </row>
    <row r="94" spans="2:29" ht="15" customHeight="1">
      <c r="B94" s="94" t="s">
        <v>200</v>
      </c>
      <c r="C94" s="92" t="s">
        <v>201</v>
      </c>
      <c r="I94" s="92" t="s">
        <v>136</v>
      </c>
      <c r="N94" s="101"/>
      <c r="O94" s="10">
        <v>0</v>
      </c>
      <c r="P94" s="106">
        <v>0</v>
      </c>
      <c r="Q94" s="101">
        <v>0</v>
      </c>
      <c r="R94" s="97">
        <v>0</v>
      </c>
      <c r="S94" s="40">
        <v>0</v>
      </c>
      <c r="T94" s="40">
        <v>0</v>
      </c>
      <c r="U94" s="10">
        <v>0</v>
      </c>
      <c r="V94" s="10">
        <v>0</v>
      </c>
      <c r="W94" s="10">
        <v>0</v>
      </c>
      <c r="X94" s="91"/>
      <c r="Y94" s="91"/>
      <c r="Z94" s="91"/>
      <c r="AA94" s="99"/>
      <c r="AB94" s="91"/>
      <c r="AC94" s="91"/>
    </row>
    <row r="95" spans="2:29" ht="15" customHeight="1">
      <c r="B95" s="92" t="s">
        <v>119</v>
      </c>
      <c r="C95" s="92" t="s">
        <v>202</v>
      </c>
      <c r="I95" s="92" t="s">
        <v>136</v>
      </c>
      <c r="N95" s="101"/>
      <c r="O95" s="10">
        <v>0</v>
      </c>
      <c r="P95" s="106">
        <v>0</v>
      </c>
      <c r="Q95" s="101">
        <v>0</v>
      </c>
      <c r="R95" s="97">
        <v>0</v>
      </c>
      <c r="S95" s="40">
        <v>0</v>
      </c>
      <c r="T95" s="40">
        <v>0</v>
      </c>
      <c r="U95" s="10">
        <v>0</v>
      </c>
      <c r="V95" s="10">
        <v>0</v>
      </c>
      <c r="W95" s="10">
        <v>0</v>
      </c>
      <c r="X95" s="91"/>
      <c r="Y95" s="91"/>
      <c r="Z95" s="91"/>
      <c r="AA95" s="99"/>
      <c r="AB95" s="91"/>
      <c r="AC95" s="91"/>
    </row>
    <row r="96" spans="2:29" ht="15" customHeight="1">
      <c r="B96" s="92" t="s">
        <v>121</v>
      </c>
      <c r="C96" s="92" t="s">
        <v>203</v>
      </c>
      <c r="D96" s="92">
        <v>0</v>
      </c>
      <c r="E96" s="92">
        <v>250</v>
      </c>
      <c r="F96" s="92">
        <v>0</v>
      </c>
      <c r="G96" s="92">
        <v>250</v>
      </c>
      <c r="H96" s="92">
        <v>0</v>
      </c>
      <c r="I96" s="92">
        <v>0</v>
      </c>
      <c r="J96" s="92">
        <v>250</v>
      </c>
      <c r="K96" s="92">
        <v>0</v>
      </c>
      <c r="L96" s="92">
        <v>0</v>
      </c>
      <c r="M96" s="92">
        <v>0</v>
      </c>
      <c r="N96" s="92">
        <v>0</v>
      </c>
      <c r="O96" s="10">
        <v>0</v>
      </c>
      <c r="P96" s="102">
        <v>0</v>
      </c>
      <c r="Q96" s="101">
        <v>0</v>
      </c>
      <c r="R96" s="97">
        <v>0</v>
      </c>
      <c r="S96" s="40">
        <v>0</v>
      </c>
      <c r="T96" s="40">
        <v>0</v>
      </c>
      <c r="U96" s="10">
        <v>0</v>
      </c>
      <c r="V96" s="10">
        <v>0</v>
      </c>
      <c r="W96" s="10">
        <v>0</v>
      </c>
      <c r="X96" s="91"/>
      <c r="Y96" s="91"/>
      <c r="Z96" s="91"/>
      <c r="AA96" s="99"/>
      <c r="AB96" s="91"/>
      <c r="AC96" s="91"/>
    </row>
    <row r="97" spans="2:29" ht="15" customHeight="1">
      <c r="B97" s="94" t="s">
        <v>204</v>
      </c>
      <c r="C97" s="92" t="s">
        <v>205</v>
      </c>
      <c r="I97" s="94" t="s">
        <v>136</v>
      </c>
      <c r="N97" s="101"/>
      <c r="O97" s="10">
        <v>0</v>
      </c>
      <c r="P97" s="106">
        <v>0</v>
      </c>
      <c r="Q97" s="101">
        <v>0</v>
      </c>
      <c r="R97" s="97">
        <v>0</v>
      </c>
      <c r="S97" s="40">
        <v>0</v>
      </c>
      <c r="T97" s="40">
        <v>0</v>
      </c>
      <c r="U97" s="10">
        <v>0</v>
      </c>
      <c r="V97" s="10">
        <v>0</v>
      </c>
      <c r="W97" s="10">
        <v>0</v>
      </c>
      <c r="X97" s="91"/>
      <c r="Y97" s="91"/>
      <c r="Z97" s="91"/>
      <c r="AA97" s="99"/>
      <c r="AB97" s="91"/>
      <c r="AC97" s="91"/>
    </row>
    <row r="98" spans="2:29" ht="15" customHeight="1">
      <c r="B98" s="92" t="s">
        <v>119</v>
      </c>
      <c r="C98" s="92" t="s">
        <v>206</v>
      </c>
      <c r="I98" s="94" t="s">
        <v>136</v>
      </c>
      <c r="N98" s="101"/>
      <c r="O98" s="10">
        <v>0</v>
      </c>
      <c r="P98" s="106">
        <v>0</v>
      </c>
      <c r="Q98" s="101">
        <v>0</v>
      </c>
      <c r="R98" s="97">
        <v>0</v>
      </c>
      <c r="S98" s="40">
        <v>0</v>
      </c>
      <c r="T98" s="40">
        <v>38.85</v>
      </c>
      <c r="U98" s="10">
        <v>0</v>
      </c>
      <c r="V98" s="10">
        <v>0</v>
      </c>
      <c r="W98" s="10">
        <v>0</v>
      </c>
      <c r="X98" s="91"/>
      <c r="Y98" s="91"/>
      <c r="Z98" s="91"/>
      <c r="AA98" s="99"/>
      <c r="AB98" s="91"/>
      <c r="AC98" s="91"/>
    </row>
    <row r="99" spans="2:29" ht="15" customHeight="1">
      <c r="B99" s="92" t="s">
        <v>121</v>
      </c>
      <c r="C99" s="92" t="s">
        <v>207</v>
      </c>
      <c r="D99" s="92">
        <v>70</v>
      </c>
      <c r="E99" s="92">
        <v>700</v>
      </c>
      <c r="F99" s="92">
        <v>469</v>
      </c>
      <c r="G99" s="92">
        <v>800</v>
      </c>
      <c r="I99" s="92">
        <v>0</v>
      </c>
      <c r="J99" s="92">
        <v>800</v>
      </c>
      <c r="K99" s="92">
        <v>2322</v>
      </c>
      <c r="L99" s="92">
        <v>1827</v>
      </c>
      <c r="M99" s="92">
        <v>2825.25</v>
      </c>
      <c r="N99" s="92">
        <v>2252.85</v>
      </c>
      <c r="O99" s="10">
        <v>429</v>
      </c>
      <c r="P99" s="102">
        <v>0</v>
      </c>
      <c r="Q99" s="101">
        <v>46.5</v>
      </c>
      <c r="R99" s="97">
        <v>0</v>
      </c>
      <c r="S99" s="40">
        <v>0</v>
      </c>
      <c r="T99" s="40">
        <v>0</v>
      </c>
      <c r="U99" s="10">
        <v>0</v>
      </c>
      <c r="V99" s="10">
        <v>0</v>
      </c>
      <c r="W99" s="10">
        <v>0</v>
      </c>
      <c r="X99" s="91"/>
      <c r="Y99" s="91"/>
      <c r="Z99" s="91"/>
      <c r="AA99" s="99"/>
      <c r="AB99" s="91"/>
      <c r="AC99" s="91"/>
    </row>
    <row r="100" spans="2:29" ht="15" customHeight="1">
      <c r="B100" s="64" t="s">
        <v>208</v>
      </c>
      <c r="C100" s="92" t="s">
        <v>209</v>
      </c>
      <c r="D100" s="92"/>
      <c r="E100" s="92"/>
      <c r="F100" s="92"/>
      <c r="G100" s="92"/>
      <c r="H100" s="92"/>
      <c r="J100" s="92"/>
      <c r="K100" s="92"/>
      <c r="L100" s="92">
        <v>0</v>
      </c>
      <c r="M100" s="92">
        <v>0</v>
      </c>
      <c r="N100" s="102">
        <v>0</v>
      </c>
      <c r="O100" s="10">
        <v>5000</v>
      </c>
      <c r="P100" s="92">
        <v>5000</v>
      </c>
      <c r="Q100" s="10">
        <v>4600</v>
      </c>
      <c r="R100" s="133">
        <v>5000</v>
      </c>
      <c r="S100" s="99">
        <v>6000</v>
      </c>
      <c r="T100" s="40">
        <v>6000</v>
      </c>
      <c r="U100" s="10">
        <v>6000</v>
      </c>
      <c r="V100" s="10">
        <v>6000</v>
      </c>
      <c r="W100" s="10">
        <v>6000</v>
      </c>
      <c r="X100" s="91"/>
      <c r="Y100" s="91"/>
      <c r="Z100" s="91"/>
      <c r="AA100" s="99"/>
      <c r="AB100" s="91"/>
      <c r="AC100" s="91"/>
    </row>
    <row r="101" spans="2:29" ht="15" customHeight="1">
      <c r="B101" s="92" t="s">
        <v>210</v>
      </c>
      <c r="C101" s="92" t="s">
        <v>211</v>
      </c>
      <c r="D101" s="92">
        <v>0</v>
      </c>
      <c r="E101" s="92">
        <v>1200</v>
      </c>
      <c r="F101" s="92">
        <v>1315</v>
      </c>
      <c r="G101" s="92">
        <v>2200</v>
      </c>
      <c r="H101" s="92">
        <v>9943</v>
      </c>
      <c r="I101" s="92">
        <v>7231</v>
      </c>
      <c r="J101" s="92">
        <v>12324</v>
      </c>
      <c r="K101" s="92">
        <v>8436</v>
      </c>
      <c r="L101" s="92">
        <v>11703</v>
      </c>
      <c r="M101" s="92">
        <v>8418</v>
      </c>
      <c r="N101" s="92">
        <v>7763</v>
      </c>
      <c r="O101" s="128">
        <v>20506</v>
      </c>
      <c r="P101" s="128">
        <v>12919</v>
      </c>
      <c r="Q101" s="101">
        <v>15082.64</v>
      </c>
      <c r="R101" s="127">
        <v>10809.7</v>
      </c>
      <c r="S101" s="40">
        <v>13200</v>
      </c>
      <c r="T101" s="40">
        <v>2280</v>
      </c>
      <c r="U101" s="121">
        <v>2500</v>
      </c>
      <c r="V101" s="236">
        <v>5000</v>
      </c>
      <c r="W101" s="123">
        <v>5000</v>
      </c>
      <c r="X101" s="91"/>
      <c r="Y101" s="91"/>
      <c r="Z101" s="91"/>
      <c r="AA101" s="99"/>
      <c r="AB101" s="91"/>
      <c r="AC101" s="91"/>
    </row>
    <row r="102" spans="2:29" ht="15.75" customHeight="1">
      <c r="B102" s="92" t="s">
        <v>212</v>
      </c>
      <c r="C102" s="92" t="s">
        <v>213</v>
      </c>
      <c r="I102" s="92">
        <v>0</v>
      </c>
      <c r="N102" s="101"/>
      <c r="O102" s="10">
        <v>0</v>
      </c>
      <c r="P102" s="106"/>
      <c r="Q102" s="101">
        <v>0</v>
      </c>
      <c r="R102" s="97">
        <v>0</v>
      </c>
      <c r="S102" s="40">
        <v>0</v>
      </c>
      <c r="T102" s="40">
        <v>0</v>
      </c>
      <c r="U102" s="10">
        <v>0</v>
      </c>
      <c r="V102" s="10">
        <v>0</v>
      </c>
      <c r="W102" s="10">
        <v>0</v>
      </c>
      <c r="X102" s="91"/>
      <c r="Y102" s="91"/>
      <c r="Z102" s="91"/>
      <c r="AA102" s="99"/>
      <c r="AB102" s="91"/>
      <c r="AC102" s="91"/>
    </row>
    <row r="103" spans="1:29" ht="15.75" customHeight="1">
      <c r="A103" s="126"/>
      <c r="B103" s="92" t="s">
        <v>214</v>
      </c>
      <c r="C103" s="92" t="s">
        <v>215</v>
      </c>
      <c r="D103" s="92">
        <v>11194</v>
      </c>
      <c r="E103" s="92">
        <v>11800</v>
      </c>
      <c r="F103" s="92">
        <v>11502</v>
      </c>
      <c r="G103" s="92">
        <v>12500</v>
      </c>
      <c r="H103" s="92">
        <v>10984.04</v>
      </c>
      <c r="I103" s="92">
        <v>10891</v>
      </c>
      <c r="J103" s="92">
        <v>10956</v>
      </c>
      <c r="K103" s="92">
        <v>10569</v>
      </c>
      <c r="L103" s="92">
        <v>12620</v>
      </c>
      <c r="M103" s="92">
        <v>12656.08</v>
      </c>
      <c r="N103" s="92">
        <v>13244.8</v>
      </c>
      <c r="O103" s="10">
        <v>12535</v>
      </c>
      <c r="P103" s="134">
        <v>12758</v>
      </c>
      <c r="Q103" s="101">
        <v>12070.75</v>
      </c>
      <c r="R103" s="97">
        <v>14579.07</v>
      </c>
      <c r="S103" s="40">
        <v>12453</v>
      </c>
      <c r="T103" s="40">
        <v>13924</v>
      </c>
      <c r="U103" s="10">
        <v>15600</v>
      </c>
      <c r="V103" s="10">
        <v>15600</v>
      </c>
      <c r="W103" s="10">
        <v>15600</v>
      </c>
      <c r="X103" s="91"/>
      <c r="Y103" s="91"/>
      <c r="Z103" s="91"/>
      <c r="AA103" s="99"/>
      <c r="AB103" s="91"/>
      <c r="AC103" s="91"/>
    </row>
    <row r="104" spans="2:29" ht="15" customHeight="1">
      <c r="B104" s="92" t="s">
        <v>216</v>
      </c>
      <c r="C104" s="92" t="s">
        <v>217</v>
      </c>
      <c r="I104" s="92">
        <v>0</v>
      </c>
      <c r="N104" s="101"/>
      <c r="O104" s="10">
        <v>0</v>
      </c>
      <c r="P104" s="106">
        <v>0</v>
      </c>
      <c r="Q104" s="101">
        <v>0</v>
      </c>
      <c r="R104" s="97">
        <v>0</v>
      </c>
      <c r="S104" s="40"/>
      <c r="T104" s="40">
        <v>0</v>
      </c>
      <c r="U104" s="10">
        <v>0</v>
      </c>
      <c r="V104" s="10">
        <v>0</v>
      </c>
      <c r="W104" s="10">
        <v>0</v>
      </c>
      <c r="X104" s="91"/>
      <c r="Y104" s="91"/>
      <c r="Z104" s="91"/>
      <c r="AA104" s="99"/>
      <c r="AB104" s="91"/>
      <c r="AC104" s="91"/>
    </row>
    <row r="105" spans="2:29" ht="15" customHeight="1">
      <c r="B105" s="92" t="s">
        <v>218</v>
      </c>
      <c r="C105" s="92" t="s">
        <v>219</v>
      </c>
      <c r="I105" s="92">
        <v>0</v>
      </c>
      <c r="N105" s="101"/>
      <c r="O105" s="10">
        <v>0</v>
      </c>
      <c r="P105" s="106">
        <v>0</v>
      </c>
      <c r="Q105" s="101">
        <v>0</v>
      </c>
      <c r="R105" s="97">
        <v>0</v>
      </c>
      <c r="S105" s="40">
        <v>0</v>
      </c>
      <c r="T105" s="40">
        <v>0</v>
      </c>
      <c r="U105" s="10">
        <v>0</v>
      </c>
      <c r="V105" s="10">
        <v>0</v>
      </c>
      <c r="W105" s="10">
        <v>0</v>
      </c>
      <c r="X105" s="91"/>
      <c r="Y105" s="91"/>
      <c r="Z105" s="91"/>
      <c r="AA105" s="99"/>
      <c r="AB105" s="91"/>
      <c r="AC105" s="91"/>
    </row>
    <row r="106" spans="2:29" ht="15" customHeight="1">
      <c r="B106" s="92" t="s">
        <v>220</v>
      </c>
      <c r="C106" s="92" t="s">
        <v>221</v>
      </c>
      <c r="I106" s="92">
        <v>0</v>
      </c>
      <c r="N106" s="101"/>
      <c r="O106" s="10">
        <v>0</v>
      </c>
      <c r="P106" s="106">
        <v>0</v>
      </c>
      <c r="Q106" s="101">
        <v>0</v>
      </c>
      <c r="R106" s="97">
        <v>0</v>
      </c>
      <c r="S106" s="40">
        <v>0</v>
      </c>
      <c r="T106" s="40">
        <v>0</v>
      </c>
      <c r="U106" s="10">
        <v>0</v>
      </c>
      <c r="V106" s="10">
        <v>0</v>
      </c>
      <c r="W106" s="10">
        <v>0</v>
      </c>
      <c r="X106" s="91"/>
      <c r="Y106" s="91"/>
      <c r="Z106" s="91"/>
      <c r="AA106" s="99"/>
      <c r="AB106" s="91"/>
      <c r="AC106" s="91"/>
    </row>
    <row r="107" spans="2:29" ht="15.75" customHeight="1">
      <c r="B107" s="92" t="s">
        <v>222</v>
      </c>
      <c r="C107" s="92" t="s">
        <v>223</v>
      </c>
      <c r="I107" s="92">
        <v>0</v>
      </c>
      <c r="N107" s="101"/>
      <c r="O107" s="10">
        <v>0</v>
      </c>
      <c r="P107" s="106">
        <v>0</v>
      </c>
      <c r="Q107" s="101">
        <v>0</v>
      </c>
      <c r="R107" s="97">
        <v>0</v>
      </c>
      <c r="S107" s="40">
        <v>0</v>
      </c>
      <c r="T107" s="40">
        <v>0</v>
      </c>
      <c r="U107" s="10">
        <v>0</v>
      </c>
      <c r="V107" s="10">
        <v>0</v>
      </c>
      <c r="W107" s="10">
        <v>0</v>
      </c>
      <c r="X107" s="91"/>
      <c r="Y107" s="91"/>
      <c r="Z107" s="91"/>
      <c r="AA107" s="99"/>
      <c r="AB107" s="91"/>
      <c r="AC107" s="91"/>
    </row>
    <row r="108" spans="2:29" ht="15.75" customHeight="1">
      <c r="B108" s="92" t="s">
        <v>224</v>
      </c>
      <c r="C108" s="92" t="s">
        <v>225</v>
      </c>
      <c r="D108" s="92">
        <v>8698</v>
      </c>
      <c r="E108" s="92">
        <v>9500</v>
      </c>
      <c r="F108" s="92">
        <v>10036</v>
      </c>
      <c r="G108" s="92">
        <v>14400</v>
      </c>
      <c r="H108" s="92">
        <v>9096.97</v>
      </c>
      <c r="I108" s="92">
        <v>9803</v>
      </c>
      <c r="J108" s="92">
        <v>10637</v>
      </c>
      <c r="K108" s="92">
        <v>13149</v>
      </c>
      <c r="L108" s="92">
        <v>8462</v>
      </c>
      <c r="M108" s="92">
        <v>8994.74</v>
      </c>
      <c r="N108" s="92">
        <v>0</v>
      </c>
      <c r="O108" s="10">
        <v>0</v>
      </c>
      <c r="P108" s="102">
        <v>-50</v>
      </c>
      <c r="Q108" s="101">
        <v>0</v>
      </c>
      <c r="R108" s="97">
        <v>0</v>
      </c>
      <c r="S108" s="40">
        <v>0</v>
      </c>
      <c r="T108" s="40">
        <v>0</v>
      </c>
      <c r="U108" s="10">
        <v>0</v>
      </c>
      <c r="V108" s="10">
        <v>0</v>
      </c>
      <c r="W108" s="10">
        <v>0</v>
      </c>
      <c r="X108" s="91"/>
      <c r="Y108" s="91"/>
      <c r="Z108" s="91"/>
      <c r="AA108" s="99"/>
      <c r="AB108" s="91"/>
      <c r="AC108" s="91"/>
    </row>
    <row r="109" spans="2:29" ht="15.75" customHeight="1">
      <c r="B109" s="92" t="s">
        <v>226</v>
      </c>
      <c r="C109" s="92" t="s">
        <v>227</v>
      </c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10"/>
      <c r="P109" s="102">
        <v>0</v>
      </c>
      <c r="Q109" s="101">
        <v>0</v>
      </c>
      <c r="R109" s="97">
        <v>0</v>
      </c>
      <c r="S109" s="40">
        <v>0</v>
      </c>
      <c r="T109" s="40">
        <v>0</v>
      </c>
      <c r="U109" s="10">
        <v>0</v>
      </c>
      <c r="V109" s="10">
        <v>0</v>
      </c>
      <c r="W109" s="10">
        <v>0</v>
      </c>
      <c r="X109" s="91"/>
      <c r="Y109" s="91"/>
      <c r="Z109" s="91"/>
      <c r="AA109" s="99"/>
      <c r="AB109" s="91"/>
      <c r="AC109" s="91"/>
    </row>
    <row r="110" spans="2:29" ht="15.75" customHeight="1">
      <c r="B110" s="92" t="s">
        <v>228</v>
      </c>
      <c r="C110" s="92" t="s">
        <v>229</v>
      </c>
      <c r="N110" s="132">
        <v>150000</v>
      </c>
      <c r="O110" s="129">
        <v>0</v>
      </c>
      <c r="P110" s="106">
        <v>0</v>
      </c>
      <c r="Q110" s="101">
        <v>0</v>
      </c>
      <c r="R110" s="97">
        <v>0</v>
      </c>
      <c r="S110" s="99">
        <v>25000</v>
      </c>
      <c r="T110" s="40">
        <v>25000</v>
      </c>
      <c r="U110" s="10">
        <v>25000</v>
      </c>
      <c r="V110" s="10">
        <v>25000</v>
      </c>
      <c r="W110" s="10">
        <v>25000</v>
      </c>
      <c r="X110" s="91"/>
      <c r="Y110" s="91"/>
      <c r="Z110" s="91"/>
      <c r="AA110" s="99"/>
      <c r="AB110" s="91"/>
      <c r="AC110" s="91"/>
    </row>
    <row r="111" spans="2:29" ht="15" customHeight="1">
      <c r="B111" s="92" t="s">
        <v>230</v>
      </c>
      <c r="C111" s="92" t="s">
        <v>231</v>
      </c>
      <c r="D111" s="92">
        <v>60000</v>
      </c>
      <c r="E111" s="92">
        <v>65000</v>
      </c>
      <c r="F111" s="92">
        <v>65000</v>
      </c>
      <c r="G111" s="92">
        <v>0</v>
      </c>
      <c r="H111" s="92">
        <v>0</v>
      </c>
      <c r="I111" s="92">
        <v>0</v>
      </c>
      <c r="O111" s="10">
        <v>0</v>
      </c>
      <c r="P111" s="106">
        <v>0</v>
      </c>
      <c r="Q111" s="101">
        <v>0</v>
      </c>
      <c r="R111" s="97">
        <v>0</v>
      </c>
      <c r="S111" s="40">
        <v>0</v>
      </c>
      <c r="T111" s="40">
        <v>0</v>
      </c>
      <c r="U111" s="10">
        <v>0</v>
      </c>
      <c r="V111" s="10">
        <v>0</v>
      </c>
      <c r="W111" s="10">
        <v>0</v>
      </c>
      <c r="X111" s="91"/>
      <c r="Y111" s="91"/>
      <c r="Z111" s="91"/>
      <c r="AA111" s="99"/>
      <c r="AB111" s="91"/>
      <c r="AC111" s="91"/>
    </row>
    <row r="112" spans="2:29" ht="15" customHeight="1">
      <c r="B112" s="92" t="s">
        <v>230</v>
      </c>
      <c r="C112" s="92" t="s">
        <v>232</v>
      </c>
      <c r="D112" s="92">
        <v>5938</v>
      </c>
      <c r="E112" s="92">
        <v>4000</v>
      </c>
      <c r="F112" s="92">
        <v>3088</v>
      </c>
      <c r="G112" s="92">
        <v>0</v>
      </c>
      <c r="H112" s="92">
        <v>0</v>
      </c>
      <c r="I112" s="92">
        <v>0</v>
      </c>
      <c r="O112" s="10">
        <v>0</v>
      </c>
      <c r="P112" s="106">
        <v>0</v>
      </c>
      <c r="Q112" s="101">
        <v>0</v>
      </c>
      <c r="R112" s="97">
        <v>0</v>
      </c>
      <c r="S112" s="40">
        <v>0</v>
      </c>
      <c r="T112" s="40">
        <v>0</v>
      </c>
      <c r="U112" s="10">
        <v>0</v>
      </c>
      <c r="V112" s="10">
        <v>0</v>
      </c>
      <c r="W112" s="10">
        <v>0</v>
      </c>
      <c r="X112" s="91"/>
      <c r="Y112" s="91"/>
      <c r="Z112" s="91"/>
      <c r="AA112" s="99"/>
      <c r="AB112" s="91"/>
      <c r="AC112" s="91"/>
    </row>
    <row r="113" spans="2:29" ht="15" customHeight="1">
      <c r="B113" s="94" t="s">
        <v>233</v>
      </c>
      <c r="D113" s="94">
        <v>5938</v>
      </c>
      <c r="E113" s="94">
        <v>4000</v>
      </c>
      <c r="F113" s="94">
        <v>3088</v>
      </c>
      <c r="G113" s="94">
        <v>0</v>
      </c>
      <c r="H113" s="94">
        <f aca="true" t="shared" si="1" ref="H113:U113">SUM(H41:H112)</f>
        <v>281233.65</v>
      </c>
      <c r="I113" s="94">
        <f t="shared" si="1"/>
        <v>238376</v>
      </c>
      <c r="J113" s="94">
        <f t="shared" si="1"/>
        <v>558027</v>
      </c>
      <c r="K113" s="94">
        <f t="shared" si="1"/>
        <v>354612</v>
      </c>
      <c r="L113" s="94">
        <f t="shared" si="1"/>
        <v>311681</v>
      </c>
      <c r="M113" s="135">
        <f t="shared" si="1"/>
        <v>636197.9700000001</v>
      </c>
      <c r="N113" s="135">
        <f t="shared" si="1"/>
        <v>553800.9799999999</v>
      </c>
      <c r="O113" s="135">
        <f t="shared" si="1"/>
        <v>295858</v>
      </c>
      <c r="P113" s="136">
        <f t="shared" si="1"/>
        <v>270788.93000000005</v>
      </c>
      <c r="Q113" s="135">
        <f t="shared" si="1"/>
        <v>293274.10000000003</v>
      </c>
      <c r="R113" s="137">
        <f t="shared" si="1"/>
        <v>368870.18999999994</v>
      </c>
      <c r="S113" s="137">
        <f t="shared" si="1"/>
        <v>436482.25</v>
      </c>
      <c r="T113" s="137">
        <f t="shared" si="1"/>
        <v>370200.19</v>
      </c>
      <c r="U113" s="137">
        <f t="shared" si="1"/>
        <v>338073</v>
      </c>
      <c r="V113" s="137">
        <f>SUM(V41:V112)</f>
        <v>340573</v>
      </c>
      <c r="W113" s="137">
        <f>SUM(W41:W112)</f>
        <v>340573</v>
      </c>
      <c r="X113" s="91"/>
      <c r="Y113" s="91"/>
      <c r="Z113" s="91"/>
      <c r="AA113" s="91"/>
      <c r="AB113" s="91"/>
      <c r="AC113" s="91"/>
    </row>
    <row r="114" spans="13:29" ht="15" customHeight="1">
      <c r="M114" s="138"/>
      <c r="N114" s="138"/>
      <c r="O114" s="60"/>
      <c r="P114" s="139"/>
      <c r="Q114" s="138"/>
      <c r="R114" s="97"/>
      <c r="S114" s="40"/>
      <c r="T114" s="40"/>
      <c r="U114" s="10"/>
      <c r="V114" s="90"/>
      <c r="W114" s="91"/>
      <c r="X114" s="91"/>
      <c r="Y114" s="91"/>
      <c r="Z114" s="91"/>
      <c r="AA114" s="91"/>
      <c r="AB114" s="91"/>
      <c r="AC114" s="91"/>
    </row>
    <row r="115" spans="2:29" ht="15" customHeight="1">
      <c r="B115" s="94" t="s">
        <v>234</v>
      </c>
      <c r="M115" s="138"/>
      <c r="N115" s="138"/>
      <c r="O115" s="60"/>
      <c r="P115" s="139"/>
      <c r="Q115" s="138"/>
      <c r="R115" s="97"/>
      <c r="S115" s="40"/>
      <c r="T115" s="40"/>
      <c r="U115" s="10"/>
      <c r="V115" s="90"/>
      <c r="W115" s="91"/>
      <c r="X115" s="91"/>
      <c r="Y115" s="91"/>
      <c r="Z115" s="91"/>
      <c r="AA115" s="91"/>
      <c r="AB115" s="91"/>
      <c r="AC115" s="91"/>
    </row>
    <row r="116" spans="2:29" ht="15" customHeight="1">
      <c r="B116" s="94" t="s">
        <v>235</v>
      </c>
      <c r="D116" s="94">
        <v>281983</v>
      </c>
      <c r="E116" s="94">
        <v>297325</v>
      </c>
      <c r="F116" s="94">
        <v>281001</v>
      </c>
      <c r="G116" s="94" t="e">
        <f>NA()</f>
        <v>#N/A</v>
      </c>
      <c r="H116" s="140">
        <f aca="true" t="shared" si="2" ref="H116:W116">SUM(H35-H113)</f>
        <v>14112.300000000047</v>
      </c>
      <c r="I116" s="140">
        <f t="shared" si="2"/>
        <v>78457</v>
      </c>
      <c r="J116" s="140">
        <f t="shared" si="2"/>
        <v>-156859</v>
      </c>
      <c r="K116" s="140">
        <f t="shared" si="2"/>
        <v>58906</v>
      </c>
      <c r="L116" s="140">
        <f t="shared" si="2"/>
        <v>22028</v>
      </c>
      <c r="M116" s="135">
        <f t="shared" si="2"/>
        <v>154619.6599999998</v>
      </c>
      <c r="N116" s="135">
        <f t="shared" si="2"/>
        <v>-185792.16999999987</v>
      </c>
      <c r="O116" s="141">
        <f t="shared" si="2"/>
        <v>43543</v>
      </c>
      <c r="P116" s="142">
        <f t="shared" si="2"/>
        <v>63226.85999999993</v>
      </c>
      <c r="Q116" s="141">
        <f t="shared" si="2"/>
        <v>-21432.22000000009</v>
      </c>
      <c r="R116" s="137">
        <f t="shared" si="2"/>
        <v>-164393.09999999995</v>
      </c>
      <c r="S116" s="137">
        <f t="shared" si="2"/>
        <v>-223187.22666666668</v>
      </c>
      <c r="T116" s="137">
        <f t="shared" si="2"/>
        <v>-149854.399</v>
      </c>
      <c r="U116" s="137">
        <f t="shared" si="2"/>
        <v>-91453.37</v>
      </c>
      <c r="V116" s="137">
        <f t="shared" si="2"/>
        <v>-91453</v>
      </c>
      <c r="W116" s="137">
        <f t="shared" si="2"/>
        <v>-91453</v>
      </c>
      <c r="X116" s="91"/>
      <c r="Y116" s="91"/>
      <c r="Z116" s="91"/>
      <c r="AA116" s="91"/>
      <c r="AB116" s="91"/>
      <c r="AC116" s="91"/>
    </row>
    <row r="117" spans="13:29" ht="15" customHeight="1">
      <c r="M117" s="138"/>
      <c r="N117" s="138"/>
      <c r="O117" s="60"/>
      <c r="P117" s="143"/>
      <c r="Q117" s="138"/>
      <c r="R117" s="97"/>
      <c r="S117" s="40"/>
      <c r="T117" s="40"/>
      <c r="U117" s="10"/>
      <c r="V117" s="90"/>
      <c r="W117" s="91"/>
      <c r="X117" s="91"/>
      <c r="Y117" s="91"/>
      <c r="Z117" s="91"/>
      <c r="AA117" s="91"/>
      <c r="AB117" s="91"/>
      <c r="AC117" s="91"/>
    </row>
    <row r="118" spans="13:29" ht="15" customHeight="1">
      <c r="M118" s="138"/>
      <c r="N118" s="138"/>
      <c r="O118" s="60"/>
      <c r="P118" s="143"/>
      <c r="Q118" s="138"/>
      <c r="R118" s="97"/>
      <c r="S118" s="40"/>
      <c r="T118" s="40"/>
      <c r="U118" s="10"/>
      <c r="V118" s="90"/>
      <c r="W118" s="91"/>
      <c r="X118" s="91"/>
      <c r="Y118" s="91"/>
      <c r="Z118" s="91"/>
      <c r="AA118" s="91"/>
      <c r="AB118" s="91"/>
      <c r="AC118" s="91"/>
    </row>
    <row r="119" spans="16:29" ht="15" customHeight="1">
      <c r="P119" s="84"/>
      <c r="Q119" s="101"/>
      <c r="R119" s="97"/>
      <c r="S119" s="40"/>
      <c r="T119" s="40"/>
      <c r="U119" s="10"/>
      <c r="V119" s="90"/>
      <c r="W119" s="91"/>
      <c r="X119" s="91"/>
      <c r="Y119" s="91"/>
      <c r="Z119" s="91"/>
      <c r="AA119" s="91"/>
      <c r="AB119" s="91"/>
      <c r="AC119" s="91"/>
    </row>
    <row r="120" spans="16:29" ht="15" customHeight="1">
      <c r="P120" s="84"/>
      <c r="Q120" s="101"/>
      <c r="R120" s="97"/>
      <c r="S120" s="40"/>
      <c r="T120" s="40"/>
      <c r="U120" s="10"/>
      <c r="V120" s="90"/>
      <c r="W120" s="91"/>
      <c r="X120" s="91"/>
      <c r="Y120" s="91"/>
      <c r="Z120" s="91"/>
      <c r="AA120" s="91"/>
      <c r="AB120" s="91"/>
      <c r="AC120" s="91"/>
    </row>
    <row r="121" spans="2:29" ht="15.75" customHeight="1">
      <c r="B121" s="61" t="s">
        <v>45</v>
      </c>
      <c r="P121" s="84"/>
      <c r="Q121" s="101"/>
      <c r="R121" s="97"/>
      <c r="S121" s="40"/>
      <c r="T121" s="40"/>
      <c r="U121" s="10"/>
      <c r="V121" s="90"/>
      <c r="W121" s="91"/>
      <c r="X121" s="91"/>
      <c r="Y121" s="91"/>
      <c r="Z121" s="91"/>
      <c r="AA121" s="91"/>
      <c r="AB121" s="91"/>
      <c r="AC121" s="91"/>
    </row>
    <row r="122" spans="16:29" ht="15.75" customHeight="1">
      <c r="P122" s="84"/>
      <c r="Q122" s="101"/>
      <c r="R122" s="97"/>
      <c r="S122" s="40"/>
      <c r="T122" s="40"/>
      <c r="U122" s="10"/>
      <c r="V122" s="90"/>
      <c r="W122" s="91"/>
      <c r="X122" s="91"/>
      <c r="Y122" s="91"/>
      <c r="Z122" s="91"/>
      <c r="AA122" s="91"/>
      <c r="AB122" s="91"/>
      <c r="AC122" s="91"/>
    </row>
    <row r="123" spans="2:29" ht="15" customHeight="1">
      <c r="B123" s="62" t="s">
        <v>236</v>
      </c>
      <c r="P123" s="84"/>
      <c r="Q123" s="101"/>
      <c r="R123" s="97"/>
      <c r="S123" s="40"/>
      <c r="T123" s="40"/>
      <c r="U123" s="10"/>
      <c r="V123" s="90"/>
      <c r="W123" s="91"/>
      <c r="X123" s="91"/>
      <c r="Y123" s="91"/>
      <c r="Z123" s="91"/>
      <c r="AA123" s="91"/>
      <c r="AB123" s="91"/>
      <c r="AC123" s="91"/>
    </row>
    <row r="124" spans="16:29" ht="15.75" customHeight="1">
      <c r="P124" s="84"/>
      <c r="Q124" s="101"/>
      <c r="R124" s="97"/>
      <c r="S124" s="40"/>
      <c r="T124" s="40"/>
      <c r="U124" s="10"/>
      <c r="V124" s="90"/>
      <c r="W124" s="91"/>
      <c r="X124" s="91"/>
      <c r="Y124" s="91"/>
      <c r="Z124" s="91"/>
      <c r="AA124" s="91"/>
      <c r="AB124" s="91"/>
      <c r="AC124" s="91"/>
    </row>
    <row r="125" spans="4:29" ht="15.75" customHeight="1">
      <c r="D125" s="68" t="s">
        <v>47</v>
      </c>
      <c r="E125" s="68" t="s">
        <v>48</v>
      </c>
      <c r="F125" s="68">
        <v>2002</v>
      </c>
      <c r="G125" s="68" t="s">
        <v>49</v>
      </c>
      <c r="H125" s="68" t="s">
        <v>50</v>
      </c>
      <c r="I125" s="68" t="s">
        <v>51</v>
      </c>
      <c r="J125" s="68" t="s">
        <v>52</v>
      </c>
      <c r="K125" s="69">
        <v>2007</v>
      </c>
      <c r="L125" s="69">
        <v>2008</v>
      </c>
      <c r="M125" s="69">
        <v>2009</v>
      </c>
      <c r="N125" s="69">
        <v>2010</v>
      </c>
      <c r="O125" s="70">
        <v>2011</v>
      </c>
      <c r="P125" s="70">
        <v>2012</v>
      </c>
      <c r="Q125" s="71" t="s">
        <v>53</v>
      </c>
      <c r="R125" s="144" t="s">
        <v>53</v>
      </c>
      <c r="S125" s="72" t="s">
        <v>54</v>
      </c>
      <c r="T125" s="73" t="s">
        <v>53</v>
      </c>
      <c r="U125" s="115" t="s">
        <v>55</v>
      </c>
      <c r="V125" s="74" t="s">
        <v>56</v>
      </c>
      <c r="W125" s="75" t="s">
        <v>57</v>
      </c>
      <c r="X125" s="91"/>
      <c r="Y125" s="91"/>
      <c r="Z125" s="91"/>
      <c r="AA125" s="91"/>
      <c r="AB125" s="91"/>
      <c r="AC125" s="91"/>
    </row>
    <row r="126" spans="2:29" ht="15" customHeight="1">
      <c r="B126" s="69" t="s">
        <v>58</v>
      </c>
      <c r="C126" s="94" t="s">
        <v>59</v>
      </c>
      <c r="D126" s="77" t="s">
        <v>53</v>
      </c>
      <c r="E126" s="77" t="s">
        <v>60</v>
      </c>
      <c r="F126" s="77" t="s">
        <v>53</v>
      </c>
      <c r="G126" s="77" t="s">
        <v>60</v>
      </c>
      <c r="H126" s="77" t="s">
        <v>53</v>
      </c>
      <c r="I126" s="77" t="s">
        <v>53</v>
      </c>
      <c r="J126" s="77" t="s">
        <v>61</v>
      </c>
      <c r="K126" s="145" t="s">
        <v>53</v>
      </c>
      <c r="L126" s="145" t="s">
        <v>53</v>
      </c>
      <c r="M126" s="145" t="s">
        <v>53</v>
      </c>
      <c r="N126" s="79" t="s">
        <v>53</v>
      </c>
      <c r="O126" s="80" t="s">
        <v>53</v>
      </c>
      <c r="P126" s="78" t="s">
        <v>53</v>
      </c>
      <c r="Q126" s="146">
        <v>2013</v>
      </c>
      <c r="R126" s="147">
        <v>2014</v>
      </c>
      <c r="S126" s="82" t="s">
        <v>62</v>
      </c>
      <c r="T126" s="81">
        <v>2015</v>
      </c>
      <c r="U126" s="118" t="s">
        <v>63</v>
      </c>
      <c r="V126" s="118" t="s">
        <v>63</v>
      </c>
      <c r="W126" s="75" t="s">
        <v>63</v>
      </c>
      <c r="X126" s="91"/>
      <c r="Y126" s="91"/>
      <c r="Z126" s="91"/>
      <c r="AA126" s="91"/>
      <c r="AB126" s="91"/>
      <c r="AC126" s="91"/>
    </row>
    <row r="127" spans="16:29" ht="15" customHeight="1">
      <c r="P127" s="84"/>
      <c r="Q127" s="85"/>
      <c r="R127" s="97"/>
      <c r="S127" s="148" t="s">
        <v>64</v>
      </c>
      <c r="T127" s="86" t="s">
        <v>497</v>
      </c>
      <c r="U127" s="10"/>
      <c r="V127" s="90"/>
      <c r="W127" s="235" t="s">
        <v>502</v>
      </c>
      <c r="X127" s="91"/>
      <c r="Y127" s="91"/>
      <c r="Z127" s="91"/>
      <c r="AA127" s="91"/>
      <c r="AB127" s="91"/>
      <c r="AC127" s="91"/>
    </row>
    <row r="128" spans="3:29" ht="15" customHeight="1">
      <c r="C128" s="149"/>
      <c r="P128" s="84"/>
      <c r="R128" s="97"/>
      <c r="S128" s="40"/>
      <c r="T128" s="40"/>
      <c r="U128" s="10"/>
      <c r="V128" s="90"/>
      <c r="W128" s="91"/>
      <c r="X128" s="91"/>
      <c r="Y128" s="91"/>
      <c r="Z128" s="91"/>
      <c r="AA128" s="91"/>
      <c r="AB128" s="91"/>
      <c r="AC128" s="91"/>
    </row>
    <row r="129" spans="2:29" ht="15" customHeight="1">
      <c r="B129" s="89" t="s">
        <v>65</v>
      </c>
      <c r="P129" s="84"/>
      <c r="Q129" s="10"/>
      <c r="R129" s="97"/>
      <c r="S129" s="40"/>
      <c r="T129" s="40"/>
      <c r="U129" s="10"/>
      <c r="V129" s="90"/>
      <c r="W129" s="91"/>
      <c r="X129" s="91"/>
      <c r="Y129" s="91"/>
      <c r="Z129" s="91"/>
      <c r="AA129" s="91"/>
      <c r="AB129" s="91"/>
      <c r="AC129" s="91"/>
    </row>
    <row r="130" spans="2:29" ht="15" customHeight="1">
      <c r="B130" s="92" t="s">
        <v>237</v>
      </c>
      <c r="P130" s="84"/>
      <c r="Q130" s="10"/>
      <c r="R130" s="97"/>
      <c r="S130" s="40"/>
      <c r="T130" s="40"/>
      <c r="U130" s="10"/>
      <c r="V130" s="90"/>
      <c r="W130" s="91"/>
      <c r="X130" s="91"/>
      <c r="Y130" s="91"/>
      <c r="Z130" s="91"/>
      <c r="AA130" s="91"/>
      <c r="AB130" s="91"/>
      <c r="AC130" s="91"/>
    </row>
    <row r="131" spans="2:29" ht="15" customHeight="1">
      <c r="B131" s="92" t="s">
        <v>66</v>
      </c>
      <c r="C131" s="92" t="s">
        <v>238</v>
      </c>
      <c r="H131" s="94">
        <v>71475</v>
      </c>
      <c r="I131" s="94">
        <v>72697</v>
      </c>
      <c r="J131" s="94">
        <v>63813</v>
      </c>
      <c r="K131" s="94">
        <v>64706</v>
      </c>
      <c r="L131" s="94">
        <v>0</v>
      </c>
      <c r="M131" s="94">
        <v>0</v>
      </c>
      <c r="N131" s="94">
        <v>0</v>
      </c>
      <c r="O131" s="150">
        <v>19227</v>
      </c>
      <c r="P131" s="68">
        <v>19227</v>
      </c>
      <c r="Q131" s="95">
        <v>0</v>
      </c>
      <c r="R131" s="111">
        <v>0</v>
      </c>
      <c r="S131" s="111">
        <v>0</v>
      </c>
      <c r="T131" s="104">
        <v>0</v>
      </c>
      <c r="U131" s="95">
        <v>0</v>
      </c>
      <c r="V131" s="95">
        <v>0</v>
      </c>
      <c r="W131" s="95">
        <v>0</v>
      </c>
      <c r="X131" s="91"/>
      <c r="Y131" s="91"/>
      <c r="Z131" s="91"/>
      <c r="AA131" s="99"/>
      <c r="AB131" s="91"/>
      <c r="AC131" s="91"/>
    </row>
    <row r="132" spans="2:29" ht="15" customHeight="1">
      <c r="B132" s="92" t="s">
        <v>239</v>
      </c>
      <c r="C132" s="92" t="s">
        <v>240</v>
      </c>
      <c r="D132" s="92">
        <v>0</v>
      </c>
      <c r="E132" s="92">
        <v>0</v>
      </c>
      <c r="F132" s="92">
        <v>0</v>
      </c>
      <c r="G132" s="92">
        <v>0</v>
      </c>
      <c r="H132" s="92">
        <v>0</v>
      </c>
      <c r="I132" s="92">
        <v>0</v>
      </c>
      <c r="J132" s="92">
        <v>0</v>
      </c>
      <c r="O132" s="10">
        <v>0</v>
      </c>
      <c r="P132" s="106">
        <v>0</v>
      </c>
      <c r="Q132" s="10">
        <v>27500</v>
      </c>
      <c r="R132" s="97">
        <v>27500</v>
      </c>
      <c r="S132" s="97">
        <v>18444</v>
      </c>
      <c r="T132" s="40">
        <v>18444</v>
      </c>
      <c r="U132" s="95">
        <f>U191-SUM(U133:U148)</f>
        <v>17761</v>
      </c>
      <c r="V132" s="95">
        <f>17761+764</f>
        <v>18525</v>
      </c>
      <c r="W132" s="95">
        <f>17761+764</f>
        <v>18525</v>
      </c>
      <c r="X132" s="91"/>
      <c r="Y132" s="91"/>
      <c r="Z132" s="91"/>
      <c r="AA132" s="99"/>
      <c r="AB132" s="91"/>
      <c r="AC132" s="91"/>
    </row>
    <row r="133" spans="2:29" ht="15" customHeight="1">
      <c r="B133" s="92" t="s">
        <v>241</v>
      </c>
      <c r="C133" s="92" t="s">
        <v>242</v>
      </c>
      <c r="D133" s="92">
        <v>2292</v>
      </c>
      <c r="E133" s="92">
        <v>1800</v>
      </c>
      <c r="F133" s="92">
        <v>1938</v>
      </c>
      <c r="G133" s="92">
        <v>1800</v>
      </c>
      <c r="H133" s="92">
        <v>2449.8</v>
      </c>
      <c r="I133" s="92">
        <v>2828</v>
      </c>
      <c r="J133" s="92">
        <v>2000</v>
      </c>
      <c r="K133" s="92">
        <v>3479</v>
      </c>
      <c r="L133" s="92">
        <v>3710</v>
      </c>
      <c r="M133" s="92">
        <v>4000.57</v>
      </c>
      <c r="N133" s="92">
        <v>4263.54</v>
      </c>
      <c r="O133" s="10">
        <v>4065</v>
      </c>
      <c r="P133" s="102">
        <v>4405</v>
      </c>
      <c r="Q133" s="128">
        <v>4257.9</v>
      </c>
      <c r="R133" s="97">
        <v>4363.16</v>
      </c>
      <c r="S133" s="40">
        <f>SUM(O133+P133+Q133)/3</f>
        <v>4242.633333333333</v>
      </c>
      <c r="T133" s="40">
        <v>3082.06</v>
      </c>
      <c r="U133" s="10">
        <v>3000</v>
      </c>
      <c r="V133" s="10">
        <v>3000</v>
      </c>
      <c r="W133" s="10">
        <v>3000</v>
      </c>
      <c r="X133" s="91"/>
      <c r="Y133" s="91"/>
      <c r="Z133" s="91"/>
      <c r="AA133" s="99"/>
      <c r="AB133" s="91"/>
      <c r="AC133" s="91"/>
    </row>
    <row r="134" spans="2:29" ht="15" customHeight="1">
      <c r="B134" s="92" t="s">
        <v>243</v>
      </c>
      <c r="C134" s="92" t="s">
        <v>244</v>
      </c>
      <c r="D134" s="92">
        <v>325</v>
      </c>
      <c r="E134" s="92">
        <v>300</v>
      </c>
      <c r="F134" s="92">
        <v>350</v>
      </c>
      <c r="G134" s="92">
        <v>300</v>
      </c>
      <c r="H134" s="92">
        <v>50</v>
      </c>
      <c r="I134" s="92">
        <v>50</v>
      </c>
      <c r="J134" s="92">
        <v>0</v>
      </c>
      <c r="O134" s="10">
        <v>0</v>
      </c>
      <c r="P134" s="106">
        <v>0</v>
      </c>
      <c r="Q134" s="10">
        <v>0</v>
      </c>
      <c r="R134" s="97">
        <v>0</v>
      </c>
      <c r="S134" s="40">
        <v>0</v>
      </c>
      <c r="T134" s="40">
        <v>0</v>
      </c>
      <c r="U134" s="10">
        <v>0</v>
      </c>
      <c r="V134" s="10">
        <v>0</v>
      </c>
      <c r="W134" s="10">
        <v>0</v>
      </c>
      <c r="X134" s="91"/>
      <c r="Y134" s="91"/>
      <c r="Z134" s="91"/>
      <c r="AA134" s="99"/>
      <c r="AB134" s="91"/>
      <c r="AC134" s="91"/>
    </row>
    <row r="135" spans="2:29" ht="15" customHeight="1">
      <c r="B135" s="92" t="s">
        <v>245</v>
      </c>
      <c r="C135" s="92" t="s">
        <v>246</v>
      </c>
      <c r="K135" s="151">
        <v>150</v>
      </c>
      <c r="L135" s="151">
        <v>250</v>
      </c>
      <c r="M135" s="151">
        <v>175</v>
      </c>
      <c r="N135" s="151">
        <v>50</v>
      </c>
      <c r="O135" s="10">
        <v>50</v>
      </c>
      <c r="P135" s="102">
        <v>100</v>
      </c>
      <c r="Q135" s="10">
        <v>75</v>
      </c>
      <c r="R135" s="97">
        <v>25</v>
      </c>
      <c r="S135" s="40">
        <f>SUM(P135+Q135+R135)/3</f>
        <v>66.66666666666667</v>
      </c>
      <c r="T135" s="40">
        <v>75</v>
      </c>
      <c r="U135" s="10">
        <v>56</v>
      </c>
      <c r="V135" s="10">
        <v>56</v>
      </c>
      <c r="W135" s="10">
        <v>56</v>
      </c>
      <c r="X135" s="91"/>
      <c r="Y135" s="91"/>
      <c r="Z135" s="91"/>
      <c r="AA135" s="99"/>
      <c r="AB135" s="91"/>
      <c r="AC135" s="91"/>
    </row>
    <row r="136" spans="2:29" ht="15" customHeight="1">
      <c r="B136" s="92" t="s">
        <v>247</v>
      </c>
      <c r="C136" s="92" t="s">
        <v>246</v>
      </c>
      <c r="D136" s="92">
        <v>75</v>
      </c>
      <c r="E136" s="92">
        <v>0</v>
      </c>
      <c r="F136" s="92">
        <v>125</v>
      </c>
      <c r="G136" s="92">
        <v>0</v>
      </c>
      <c r="H136" s="92">
        <v>0</v>
      </c>
      <c r="J136" s="92">
        <v>0</v>
      </c>
      <c r="O136" s="10">
        <v>0</v>
      </c>
      <c r="P136" s="106">
        <v>0</v>
      </c>
      <c r="Q136" s="10">
        <v>0</v>
      </c>
      <c r="R136" s="97">
        <v>0</v>
      </c>
      <c r="S136" s="40">
        <v>0</v>
      </c>
      <c r="T136" s="40">
        <v>0</v>
      </c>
      <c r="U136" s="10">
        <v>0</v>
      </c>
      <c r="V136" s="10">
        <v>0</v>
      </c>
      <c r="W136" s="10">
        <v>0</v>
      </c>
      <c r="X136" s="91"/>
      <c r="Y136" s="91"/>
      <c r="Z136" s="91"/>
      <c r="AA136" s="99"/>
      <c r="AB136" s="91"/>
      <c r="AC136" s="91"/>
    </row>
    <row r="137" spans="2:29" ht="15" customHeight="1">
      <c r="B137" s="92" t="s">
        <v>248</v>
      </c>
      <c r="C137" s="92" t="s">
        <v>249</v>
      </c>
      <c r="K137" s="151">
        <v>0</v>
      </c>
      <c r="L137" s="151">
        <v>8390</v>
      </c>
      <c r="M137" s="151">
        <v>600</v>
      </c>
      <c r="N137" s="151">
        <v>3320</v>
      </c>
      <c r="O137" s="10">
        <v>3380</v>
      </c>
      <c r="P137" s="102">
        <v>3510</v>
      </c>
      <c r="Q137" s="123">
        <v>2140</v>
      </c>
      <c r="R137" s="97">
        <v>2570</v>
      </c>
      <c r="S137" s="40">
        <v>2500</v>
      </c>
      <c r="T137" s="40">
        <v>4000</v>
      </c>
      <c r="U137" s="10">
        <v>3000</v>
      </c>
      <c r="V137" s="10">
        <v>3000</v>
      </c>
      <c r="W137" s="10">
        <v>3000</v>
      </c>
      <c r="X137" s="91"/>
      <c r="Y137" s="91"/>
      <c r="Z137" s="91"/>
      <c r="AA137" s="99"/>
      <c r="AB137" s="91"/>
      <c r="AC137" s="91"/>
    </row>
    <row r="138" spans="2:29" ht="15" customHeight="1">
      <c r="B138" s="92" t="s">
        <v>250</v>
      </c>
      <c r="C138" s="92" t="s">
        <v>251</v>
      </c>
      <c r="J138" s="92">
        <v>0</v>
      </c>
      <c r="O138" s="10">
        <v>0</v>
      </c>
      <c r="P138" s="106">
        <v>0</v>
      </c>
      <c r="Q138" s="123">
        <v>0</v>
      </c>
      <c r="R138" s="97">
        <v>0</v>
      </c>
      <c r="S138" s="40">
        <v>0</v>
      </c>
      <c r="T138" s="40">
        <v>0</v>
      </c>
      <c r="U138" s="10"/>
      <c r="V138" s="10"/>
      <c r="W138" s="10"/>
      <c r="X138" s="91"/>
      <c r="Y138" s="91"/>
      <c r="Z138" s="91"/>
      <c r="AA138" s="99"/>
      <c r="AB138" s="91"/>
      <c r="AC138" s="91"/>
    </row>
    <row r="139" spans="2:29" ht="15" customHeight="1">
      <c r="B139" s="92" t="s">
        <v>252</v>
      </c>
      <c r="C139" s="92" t="s">
        <v>253</v>
      </c>
      <c r="H139" s="92">
        <v>100</v>
      </c>
      <c r="I139" s="92">
        <v>350</v>
      </c>
      <c r="J139" s="92">
        <v>500</v>
      </c>
      <c r="K139" s="92">
        <v>175</v>
      </c>
      <c r="L139" s="92">
        <v>175</v>
      </c>
      <c r="M139" s="92">
        <v>200</v>
      </c>
      <c r="N139" s="92">
        <v>50</v>
      </c>
      <c r="O139" s="10">
        <v>25</v>
      </c>
      <c r="P139" s="102">
        <v>75</v>
      </c>
      <c r="Q139" s="152">
        <v>200</v>
      </c>
      <c r="R139" s="97">
        <v>45</v>
      </c>
      <c r="S139" s="40">
        <f>SUM(O139+P139+Q139)/3</f>
        <v>100</v>
      </c>
      <c r="T139" s="40">
        <v>-125</v>
      </c>
      <c r="U139" s="10">
        <v>50</v>
      </c>
      <c r="V139" s="10">
        <v>50</v>
      </c>
      <c r="W139" s="10">
        <v>50</v>
      </c>
      <c r="X139" s="91"/>
      <c r="Y139" s="91"/>
      <c r="Z139" s="91"/>
      <c r="AA139" s="99"/>
      <c r="AB139" s="91"/>
      <c r="AC139" s="91"/>
    </row>
    <row r="140" spans="2:29" ht="15" customHeight="1">
      <c r="B140" s="92" t="s">
        <v>254</v>
      </c>
      <c r="C140" s="92" t="s">
        <v>255</v>
      </c>
      <c r="D140" s="92">
        <v>775</v>
      </c>
      <c r="E140" s="92">
        <v>600</v>
      </c>
      <c r="F140" s="92">
        <v>250</v>
      </c>
      <c r="G140" s="92">
        <v>600</v>
      </c>
      <c r="H140" s="92">
        <v>2500</v>
      </c>
      <c r="I140" s="92">
        <v>3275</v>
      </c>
      <c r="J140" s="92">
        <v>1000</v>
      </c>
      <c r="K140" s="92">
        <v>1270</v>
      </c>
      <c r="L140" s="92">
        <v>1140</v>
      </c>
      <c r="M140" s="92">
        <v>775</v>
      </c>
      <c r="N140" s="92">
        <v>855</v>
      </c>
      <c r="O140" s="10">
        <v>425</v>
      </c>
      <c r="P140" s="102">
        <v>390</v>
      </c>
      <c r="Q140" s="10">
        <v>295</v>
      </c>
      <c r="R140" s="97">
        <v>75</v>
      </c>
      <c r="S140" s="40">
        <f>SUM(O140+P140+Q140)/3</f>
        <v>370</v>
      </c>
      <c r="T140" s="40">
        <v>795</v>
      </c>
      <c r="U140" s="10">
        <v>400</v>
      </c>
      <c r="V140" s="10">
        <v>400</v>
      </c>
      <c r="W140" s="10">
        <v>400</v>
      </c>
      <c r="X140" s="91"/>
      <c r="Y140" s="91"/>
      <c r="Z140" s="91"/>
      <c r="AA140" s="99"/>
      <c r="AB140" s="91"/>
      <c r="AC140" s="91"/>
    </row>
    <row r="141" spans="2:29" ht="15" customHeight="1">
      <c r="B141" s="92" t="s">
        <v>77</v>
      </c>
      <c r="C141" s="92" t="s">
        <v>256</v>
      </c>
      <c r="D141" s="92">
        <v>1751</v>
      </c>
      <c r="E141" s="92">
        <v>1200</v>
      </c>
      <c r="F141" s="92">
        <v>605</v>
      </c>
      <c r="G141" s="92">
        <v>1200</v>
      </c>
      <c r="H141" s="92">
        <v>2027.8</v>
      </c>
      <c r="I141" s="92">
        <v>7156</v>
      </c>
      <c r="J141" s="92">
        <v>1500</v>
      </c>
      <c r="K141" s="92">
        <v>8917</v>
      </c>
      <c r="L141" s="92">
        <v>969</v>
      </c>
      <c r="M141" s="92">
        <v>8031.36</v>
      </c>
      <c r="N141" s="92">
        <v>1728.94</v>
      </c>
      <c r="O141" s="128">
        <v>1701</v>
      </c>
      <c r="P141" s="102">
        <v>480.65</v>
      </c>
      <c r="Q141" s="10">
        <v>0</v>
      </c>
      <c r="R141" s="97">
        <v>0</v>
      </c>
      <c r="S141" s="40">
        <v>20</v>
      </c>
      <c r="T141" s="40">
        <v>0</v>
      </c>
      <c r="U141" s="10">
        <v>0</v>
      </c>
      <c r="V141" s="10">
        <v>0</v>
      </c>
      <c r="W141" s="10">
        <v>0</v>
      </c>
      <c r="X141" s="91"/>
      <c r="Y141" s="91"/>
      <c r="Z141" s="91"/>
      <c r="AA141" s="99"/>
      <c r="AB141" s="91"/>
      <c r="AC141" s="91"/>
    </row>
    <row r="142" spans="2:29" ht="15" customHeight="1">
      <c r="B142" s="92" t="s">
        <v>257</v>
      </c>
      <c r="C142" s="92" t="s">
        <v>258</v>
      </c>
      <c r="D142" s="92">
        <v>4118</v>
      </c>
      <c r="E142" s="92">
        <v>4000</v>
      </c>
      <c r="F142" s="92">
        <v>8698</v>
      </c>
      <c r="G142" s="92">
        <v>4200</v>
      </c>
      <c r="H142" s="92">
        <v>3188.7</v>
      </c>
      <c r="I142" s="92">
        <v>1250</v>
      </c>
      <c r="J142" s="92">
        <v>0</v>
      </c>
      <c r="K142" s="92">
        <v>1125</v>
      </c>
      <c r="L142" s="92">
        <v>1050</v>
      </c>
      <c r="M142" s="92">
        <v>800</v>
      </c>
      <c r="N142" s="92">
        <v>900</v>
      </c>
      <c r="O142" s="10">
        <v>650</v>
      </c>
      <c r="P142" s="102">
        <v>850</v>
      </c>
      <c r="Q142" s="10">
        <v>775</v>
      </c>
      <c r="R142" s="97">
        <v>550</v>
      </c>
      <c r="S142" s="40">
        <f>SUM(O142+P142+Q142)/3</f>
        <v>758.3333333333334</v>
      </c>
      <c r="T142" s="40">
        <v>525</v>
      </c>
      <c r="U142" s="10">
        <v>640</v>
      </c>
      <c r="V142" s="10">
        <v>640</v>
      </c>
      <c r="W142" s="10">
        <v>640</v>
      </c>
      <c r="X142" s="91"/>
      <c r="Y142" s="91"/>
      <c r="Z142" s="91"/>
      <c r="AA142" s="99"/>
      <c r="AB142" s="91"/>
      <c r="AC142" s="91"/>
    </row>
    <row r="143" spans="2:29" ht="15" customHeight="1">
      <c r="B143" s="92" t="s">
        <v>259</v>
      </c>
      <c r="C143" s="92" t="s">
        <v>260</v>
      </c>
      <c r="D143" s="92">
        <v>650</v>
      </c>
      <c r="E143" s="92">
        <v>400</v>
      </c>
      <c r="F143" s="92">
        <v>775</v>
      </c>
      <c r="G143" s="92">
        <v>400</v>
      </c>
      <c r="H143" s="92">
        <v>400</v>
      </c>
      <c r="I143" s="92">
        <v>75</v>
      </c>
      <c r="J143" s="92">
        <v>500</v>
      </c>
      <c r="K143" s="92">
        <v>100</v>
      </c>
      <c r="L143" s="92">
        <v>50</v>
      </c>
      <c r="M143" s="92">
        <v>125</v>
      </c>
      <c r="N143" s="92">
        <v>100</v>
      </c>
      <c r="O143" s="10">
        <v>50</v>
      </c>
      <c r="P143" s="102">
        <v>50</v>
      </c>
      <c r="Q143" s="10">
        <v>50</v>
      </c>
      <c r="R143" s="97">
        <v>50</v>
      </c>
      <c r="S143" s="40">
        <f>SUM(O143+P143+Q143)/3</f>
        <v>50</v>
      </c>
      <c r="T143" s="40">
        <v>0</v>
      </c>
      <c r="U143" s="10">
        <v>0</v>
      </c>
      <c r="V143" s="10">
        <v>0</v>
      </c>
      <c r="W143" s="10">
        <v>0</v>
      </c>
      <c r="X143" s="91"/>
      <c r="Y143" s="91"/>
      <c r="Z143" s="91"/>
      <c r="AA143" s="99"/>
      <c r="AB143" s="91"/>
      <c r="AC143" s="91"/>
    </row>
    <row r="144" spans="2:29" ht="15" customHeight="1">
      <c r="B144" s="92" t="s">
        <v>261</v>
      </c>
      <c r="C144" s="92" t="s">
        <v>262</v>
      </c>
      <c r="D144" s="92">
        <v>168</v>
      </c>
      <c r="E144" s="92">
        <v>0</v>
      </c>
      <c r="F144" s="92">
        <v>18</v>
      </c>
      <c r="G144" s="92">
        <v>0</v>
      </c>
      <c r="H144" s="92">
        <v>0</v>
      </c>
      <c r="I144" s="92">
        <v>3</v>
      </c>
      <c r="J144" s="92">
        <v>0</v>
      </c>
      <c r="K144" s="92">
        <v>0</v>
      </c>
      <c r="L144" s="92">
        <v>0</v>
      </c>
      <c r="M144" s="92">
        <v>0</v>
      </c>
      <c r="N144" s="92">
        <v>0</v>
      </c>
      <c r="O144" s="10">
        <v>0</v>
      </c>
      <c r="P144" s="102">
        <v>0</v>
      </c>
      <c r="Q144" s="10">
        <v>0</v>
      </c>
      <c r="R144" s="97">
        <v>0</v>
      </c>
      <c r="S144" s="40">
        <v>0</v>
      </c>
      <c r="T144" s="40">
        <v>0</v>
      </c>
      <c r="U144" s="10">
        <v>0</v>
      </c>
      <c r="V144" s="10">
        <v>0</v>
      </c>
      <c r="W144" s="10">
        <v>0</v>
      </c>
      <c r="X144" s="91"/>
      <c r="Y144" s="91"/>
      <c r="Z144" s="91"/>
      <c r="AA144" s="99"/>
      <c r="AB144" s="91"/>
      <c r="AC144" s="91"/>
    </row>
    <row r="145" spans="2:29" ht="15" customHeight="1">
      <c r="B145" s="92" t="s">
        <v>263</v>
      </c>
      <c r="C145" s="92" t="s">
        <v>264</v>
      </c>
      <c r="D145" s="92">
        <v>0</v>
      </c>
      <c r="E145" s="92">
        <v>500</v>
      </c>
      <c r="F145" s="92">
        <v>0</v>
      </c>
      <c r="G145" s="92">
        <v>500</v>
      </c>
      <c r="H145" s="92">
        <v>500</v>
      </c>
      <c r="I145" s="92">
        <v>0</v>
      </c>
      <c r="J145" s="92">
        <v>500</v>
      </c>
      <c r="K145" s="92">
        <v>954</v>
      </c>
      <c r="L145" s="92">
        <v>0</v>
      </c>
      <c r="M145" s="92">
        <v>0</v>
      </c>
      <c r="N145" s="92">
        <v>0</v>
      </c>
      <c r="O145" s="129">
        <v>0</v>
      </c>
      <c r="P145" s="102">
        <v>0</v>
      </c>
      <c r="Q145" s="10">
        <v>0</v>
      </c>
      <c r="R145" s="97">
        <v>0</v>
      </c>
      <c r="S145" s="40">
        <v>0</v>
      </c>
      <c r="T145" s="40">
        <v>0</v>
      </c>
      <c r="U145" s="10">
        <v>0</v>
      </c>
      <c r="V145" s="10">
        <v>0</v>
      </c>
      <c r="W145" s="10">
        <v>0</v>
      </c>
      <c r="X145" s="91"/>
      <c r="Y145" s="91"/>
      <c r="Z145" s="91"/>
      <c r="AA145" s="99"/>
      <c r="AB145" s="91"/>
      <c r="AC145" s="91"/>
    </row>
    <row r="146" spans="2:29" ht="15" customHeight="1">
      <c r="B146" s="92" t="s">
        <v>265</v>
      </c>
      <c r="C146" s="92" t="s">
        <v>266</v>
      </c>
      <c r="I146" s="92">
        <v>5875</v>
      </c>
      <c r="J146" s="92">
        <v>17625</v>
      </c>
      <c r="K146" s="92">
        <v>0</v>
      </c>
      <c r="L146" s="92">
        <v>0</v>
      </c>
      <c r="M146" s="92">
        <v>0</v>
      </c>
      <c r="N146" s="92">
        <v>0</v>
      </c>
      <c r="O146" s="10">
        <v>0</v>
      </c>
      <c r="P146" s="102">
        <v>0</v>
      </c>
      <c r="Q146" s="10">
        <v>0</v>
      </c>
      <c r="R146" s="97">
        <v>0</v>
      </c>
      <c r="S146" s="40">
        <v>0</v>
      </c>
      <c r="T146" s="40">
        <v>0</v>
      </c>
      <c r="U146" s="10">
        <v>0</v>
      </c>
      <c r="V146" s="10">
        <v>0</v>
      </c>
      <c r="W146" s="10">
        <v>0</v>
      </c>
      <c r="X146" s="91"/>
      <c r="Y146" s="91"/>
      <c r="Z146" s="91"/>
      <c r="AA146" s="99"/>
      <c r="AB146" s="91"/>
      <c r="AC146" s="91"/>
    </row>
    <row r="147" spans="2:29" ht="15" customHeight="1">
      <c r="B147" s="92" t="s">
        <v>267</v>
      </c>
      <c r="C147" s="92" t="s">
        <v>268</v>
      </c>
      <c r="I147" s="92">
        <v>0</v>
      </c>
      <c r="J147" s="92">
        <v>0</v>
      </c>
      <c r="K147" s="92">
        <v>0</v>
      </c>
      <c r="L147" s="92">
        <v>0</v>
      </c>
      <c r="M147" s="92">
        <v>0</v>
      </c>
      <c r="N147" s="92">
        <v>0</v>
      </c>
      <c r="O147" s="10">
        <v>0</v>
      </c>
      <c r="P147" s="102">
        <v>0</v>
      </c>
      <c r="Q147" s="10">
        <v>0</v>
      </c>
      <c r="R147" s="97">
        <v>0</v>
      </c>
      <c r="S147" s="40">
        <v>0</v>
      </c>
      <c r="T147" s="40">
        <v>0</v>
      </c>
      <c r="U147" s="10">
        <v>0</v>
      </c>
      <c r="V147" s="10">
        <v>0</v>
      </c>
      <c r="W147" s="10">
        <v>0</v>
      </c>
      <c r="X147" s="91"/>
      <c r="Y147" s="91"/>
      <c r="Z147" s="91"/>
      <c r="AA147" s="99"/>
      <c r="AB147" s="91"/>
      <c r="AC147" s="91"/>
    </row>
    <row r="148" spans="2:29" ht="15" customHeight="1">
      <c r="B148" s="92" t="s">
        <v>269</v>
      </c>
      <c r="C148" s="92" t="s">
        <v>270</v>
      </c>
      <c r="D148" s="92">
        <v>1366</v>
      </c>
      <c r="E148" s="92">
        <v>0</v>
      </c>
      <c r="G148" s="92">
        <v>0</v>
      </c>
      <c r="H148" s="92">
        <v>0</v>
      </c>
      <c r="I148" s="92">
        <v>0</v>
      </c>
      <c r="J148" s="92">
        <v>0</v>
      </c>
      <c r="K148" s="92">
        <v>0</v>
      </c>
      <c r="L148" s="92">
        <v>0</v>
      </c>
      <c r="M148" s="92">
        <v>0</v>
      </c>
      <c r="N148" s="92">
        <v>0</v>
      </c>
      <c r="O148" s="10">
        <v>0</v>
      </c>
      <c r="P148" s="102">
        <v>0</v>
      </c>
      <c r="Q148" s="10">
        <v>0</v>
      </c>
      <c r="R148" s="97">
        <v>0</v>
      </c>
      <c r="S148" s="40">
        <v>0</v>
      </c>
      <c r="T148" s="40">
        <v>0</v>
      </c>
      <c r="U148" s="10">
        <v>0</v>
      </c>
      <c r="V148" s="10">
        <v>0</v>
      </c>
      <c r="W148" s="10">
        <v>0</v>
      </c>
      <c r="X148" s="91"/>
      <c r="Y148" s="91"/>
      <c r="Z148" s="91"/>
      <c r="AA148" s="99"/>
      <c r="AB148" s="91"/>
      <c r="AC148" s="91"/>
    </row>
    <row r="149" spans="15:29" ht="15" customHeight="1">
      <c r="O149" s="10"/>
      <c r="P149" s="84"/>
      <c r="Q149" s="10"/>
      <c r="R149" s="97"/>
      <c r="S149" s="40"/>
      <c r="T149" s="40"/>
      <c r="U149" s="10"/>
      <c r="V149" s="10"/>
      <c r="W149" s="91"/>
      <c r="X149" s="91"/>
      <c r="Y149" s="91"/>
      <c r="Z149" s="91"/>
      <c r="AA149" s="91"/>
      <c r="AB149" s="91"/>
      <c r="AC149" s="91"/>
    </row>
    <row r="150" spans="15:29" ht="15" customHeight="1">
      <c r="O150" s="10"/>
      <c r="P150" s="84"/>
      <c r="Q150" s="10"/>
      <c r="R150" s="97"/>
      <c r="S150" s="40"/>
      <c r="T150" s="40"/>
      <c r="U150" s="10"/>
      <c r="V150" s="10"/>
      <c r="W150" s="91"/>
      <c r="X150" s="91"/>
      <c r="Y150" s="91"/>
      <c r="Z150" s="91"/>
      <c r="AA150" s="91"/>
      <c r="AB150" s="91"/>
      <c r="AC150" s="91"/>
    </row>
    <row r="151" spans="15:29" ht="15" customHeight="1">
      <c r="O151" s="10"/>
      <c r="P151" s="84"/>
      <c r="Q151" s="10"/>
      <c r="R151" s="97"/>
      <c r="S151" s="40"/>
      <c r="T151" s="40"/>
      <c r="U151" s="10"/>
      <c r="V151" s="10"/>
      <c r="W151" s="91"/>
      <c r="X151" s="91"/>
      <c r="Y151" s="91"/>
      <c r="Z151" s="91"/>
      <c r="AA151" s="91"/>
      <c r="AB151" s="91"/>
      <c r="AC151" s="91"/>
    </row>
    <row r="152" spans="2:29" ht="15" customHeight="1">
      <c r="B152" s="94" t="s">
        <v>271</v>
      </c>
      <c r="D152" s="94">
        <v>11645</v>
      </c>
      <c r="E152" s="94">
        <v>8925</v>
      </c>
      <c r="F152" s="94">
        <f>SUM(F133:F150)</f>
        <v>12759</v>
      </c>
      <c r="G152" s="94">
        <f>SUM(G133:G150)</f>
        <v>9000</v>
      </c>
      <c r="H152" s="94">
        <f aca="true" t="shared" si="3" ref="H152:U152">SUM(H131:H148)</f>
        <v>82691.3</v>
      </c>
      <c r="I152" s="94">
        <f t="shared" si="3"/>
        <v>93559</v>
      </c>
      <c r="J152" s="94">
        <f t="shared" si="3"/>
        <v>87438</v>
      </c>
      <c r="K152" s="94">
        <f t="shared" si="3"/>
        <v>80876</v>
      </c>
      <c r="L152" s="94">
        <f t="shared" si="3"/>
        <v>15734</v>
      </c>
      <c r="M152" s="94">
        <f t="shared" si="3"/>
        <v>14706.93</v>
      </c>
      <c r="N152" s="94">
        <f t="shared" si="3"/>
        <v>11267.480000000001</v>
      </c>
      <c r="O152" s="94">
        <f t="shared" si="3"/>
        <v>29573</v>
      </c>
      <c r="P152" s="94">
        <f t="shared" si="3"/>
        <v>29087.65</v>
      </c>
      <c r="Q152" s="94">
        <f t="shared" si="3"/>
        <v>35292.9</v>
      </c>
      <c r="R152" s="141">
        <f t="shared" si="3"/>
        <v>35178.16</v>
      </c>
      <c r="S152" s="141">
        <f t="shared" si="3"/>
        <v>26551.63333333333</v>
      </c>
      <c r="T152" s="141">
        <f t="shared" si="3"/>
        <v>26796.06</v>
      </c>
      <c r="U152" s="141">
        <f t="shared" si="3"/>
        <v>24907</v>
      </c>
      <c r="V152" s="141">
        <f>SUM(V131:V148)</f>
        <v>25671</v>
      </c>
      <c r="W152" s="141">
        <f>SUM(W131:W148)</f>
        <v>25671</v>
      </c>
      <c r="X152" s="91"/>
      <c r="Y152" s="91"/>
      <c r="Z152" s="91"/>
      <c r="AA152" s="91"/>
      <c r="AB152" s="91"/>
      <c r="AC152" s="91"/>
    </row>
    <row r="153" spans="16:29" ht="15" customHeight="1">
      <c r="P153" s="84"/>
      <c r="Q153" s="10"/>
      <c r="R153" s="97"/>
      <c r="S153" s="40"/>
      <c r="T153" s="40"/>
      <c r="U153" s="10"/>
      <c r="V153" s="90"/>
      <c r="W153" s="91"/>
      <c r="X153" s="91"/>
      <c r="Y153" s="91"/>
      <c r="Z153" s="91"/>
      <c r="AA153" s="91"/>
      <c r="AB153" s="91"/>
      <c r="AC153" s="91"/>
    </row>
    <row r="154" spans="16:29" ht="15" customHeight="1">
      <c r="P154" s="84"/>
      <c r="Q154" s="85"/>
      <c r="R154" s="97"/>
      <c r="S154" s="40"/>
      <c r="T154" s="40"/>
      <c r="U154" s="10"/>
      <c r="V154" s="90"/>
      <c r="W154" s="91"/>
      <c r="X154" s="91"/>
      <c r="Y154" s="91"/>
      <c r="Z154" s="91"/>
      <c r="AA154" s="91"/>
      <c r="AB154" s="91"/>
      <c r="AC154" s="91"/>
    </row>
    <row r="155" spans="15:29" ht="15" customHeight="1">
      <c r="O155" s="70" t="s">
        <v>53</v>
      </c>
      <c r="P155" s="113" t="s">
        <v>53</v>
      </c>
      <c r="Q155" s="65" t="s">
        <v>272</v>
      </c>
      <c r="R155" s="65" t="s">
        <v>272</v>
      </c>
      <c r="S155" s="72" t="s">
        <v>54</v>
      </c>
      <c r="T155" s="73" t="s">
        <v>53</v>
      </c>
      <c r="U155" s="115" t="s">
        <v>55</v>
      </c>
      <c r="V155" s="74" t="s">
        <v>56</v>
      </c>
      <c r="W155" s="75" t="s">
        <v>57</v>
      </c>
      <c r="X155" s="91"/>
      <c r="Y155" s="91"/>
      <c r="Z155" s="91"/>
      <c r="AA155" s="91"/>
      <c r="AB155" s="91"/>
      <c r="AC155" s="91"/>
    </row>
    <row r="156" spans="8:29" ht="15" customHeight="1">
      <c r="H156" s="68" t="s">
        <v>50</v>
      </c>
      <c r="I156" s="68" t="s">
        <v>51</v>
      </c>
      <c r="J156" s="68" t="s">
        <v>52</v>
      </c>
      <c r="K156" s="69">
        <v>2007</v>
      </c>
      <c r="L156" s="69">
        <v>2008</v>
      </c>
      <c r="M156" s="69">
        <v>2009</v>
      </c>
      <c r="N156" s="69">
        <v>2010</v>
      </c>
      <c r="O156" s="70">
        <v>2011</v>
      </c>
      <c r="P156" s="70">
        <v>2012</v>
      </c>
      <c r="Q156" s="71">
        <v>2013</v>
      </c>
      <c r="R156" s="71">
        <v>2014</v>
      </c>
      <c r="S156" s="82" t="s">
        <v>62</v>
      </c>
      <c r="T156" s="81">
        <v>2015</v>
      </c>
      <c r="U156" s="118" t="s">
        <v>63</v>
      </c>
      <c r="V156" s="118" t="s">
        <v>63</v>
      </c>
      <c r="W156" s="75" t="s">
        <v>63</v>
      </c>
      <c r="X156" s="91"/>
      <c r="Y156" s="91"/>
      <c r="Z156" s="91"/>
      <c r="AA156" s="91"/>
      <c r="AB156" s="91"/>
      <c r="AC156" s="91"/>
    </row>
    <row r="157" spans="2:29" ht="15" customHeight="1">
      <c r="B157" s="89" t="s">
        <v>273</v>
      </c>
      <c r="P157" s="84"/>
      <c r="Q157" s="10"/>
      <c r="R157" s="97"/>
      <c r="S157" s="40"/>
      <c r="T157" s="86" t="s">
        <v>497</v>
      </c>
      <c r="U157" s="10"/>
      <c r="V157" s="90"/>
      <c r="W157" s="235" t="s">
        <v>502</v>
      </c>
      <c r="X157" s="91"/>
      <c r="Y157" s="91"/>
      <c r="Z157" s="91"/>
      <c r="AA157" s="91"/>
      <c r="AB157" s="91"/>
      <c r="AC157" s="91"/>
    </row>
    <row r="158" spans="2:29" ht="15" customHeight="1">
      <c r="B158" s="92" t="s">
        <v>250</v>
      </c>
      <c r="C158" s="92" t="s">
        <v>274</v>
      </c>
      <c r="H158" s="92">
        <v>3100</v>
      </c>
      <c r="I158" s="92">
        <v>0</v>
      </c>
      <c r="J158" s="92">
        <v>0</v>
      </c>
      <c r="K158" s="92">
        <v>0</v>
      </c>
      <c r="L158" s="92">
        <v>0</v>
      </c>
      <c r="M158" s="92">
        <v>0</v>
      </c>
      <c r="N158" s="92">
        <v>0</v>
      </c>
      <c r="O158" s="10">
        <v>0</v>
      </c>
      <c r="P158" s="102">
        <v>0</v>
      </c>
      <c r="Q158" s="10">
        <v>0</v>
      </c>
      <c r="R158" s="97">
        <v>0</v>
      </c>
      <c r="S158" s="40">
        <v>0</v>
      </c>
      <c r="T158" s="40">
        <v>0</v>
      </c>
      <c r="U158" s="10">
        <v>0</v>
      </c>
      <c r="V158" s="10">
        <v>0</v>
      </c>
      <c r="W158" s="10">
        <v>0</v>
      </c>
      <c r="X158" s="91"/>
      <c r="Y158" s="91"/>
      <c r="Z158" s="91"/>
      <c r="AA158" s="99"/>
      <c r="AB158" s="91"/>
      <c r="AC158" s="91"/>
    </row>
    <row r="159" spans="2:29" ht="15" customHeight="1">
      <c r="B159" s="94" t="s">
        <v>275</v>
      </c>
      <c r="C159" s="92" t="s">
        <v>276</v>
      </c>
      <c r="K159" s="151">
        <v>6392</v>
      </c>
      <c r="L159" s="151">
        <v>7800</v>
      </c>
      <c r="M159" s="151">
        <v>8125</v>
      </c>
      <c r="N159" s="151">
        <v>7800</v>
      </c>
      <c r="O159" s="10">
        <v>7800</v>
      </c>
      <c r="P159" s="102">
        <v>8270</v>
      </c>
      <c r="Q159" s="10">
        <v>7800</v>
      </c>
      <c r="R159" s="97">
        <v>7800</v>
      </c>
      <c r="S159" s="40">
        <v>7800</v>
      </c>
      <c r="T159" s="40">
        <v>7800</v>
      </c>
      <c r="U159" s="10">
        <v>7800</v>
      </c>
      <c r="V159" s="10">
        <v>7800</v>
      </c>
      <c r="W159" s="10">
        <v>7800</v>
      </c>
      <c r="X159" s="91"/>
      <c r="Y159" s="91"/>
      <c r="Z159" s="91"/>
      <c r="AA159" s="99"/>
      <c r="AB159" s="91"/>
      <c r="AC159" s="91"/>
    </row>
    <row r="160" spans="2:29" ht="15" customHeight="1">
      <c r="B160" s="92" t="s">
        <v>119</v>
      </c>
      <c r="C160" s="92" t="s">
        <v>277</v>
      </c>
      <c r="K160" s="151">
        <v>0</v>
      </c>
      <c r="L160" s="151">
        <v>0</v>
      </c>
      <c r="M160" s="151">
        <v>0</v>
      </c>
      <c r="N160" s="151">
        <v>0</v>
      </c>
      <c r="O160" s="10">
        <v>500</v>
      </c>
      <c r="P160" s="154">
        <v>750</v>
      </c>
      <c r="Q160" s="128">
        <v>0</v>
      </c>
      <c r="R160" s="120">
        <v>0</v>
      </c>
      <c r="S160" s="40">
        <v>200</v>
      </c>
      <c r="T160" s="40">
        <v>0</v>
      </c>
      <c r="U160" s="10">
        <v>200</v>
      </c>
      <c r="V160" s="10">
        <v>200</v>
      </c>
      <c r="W160" s="10">
        <v>200</v>
      </c>
      <c r="X160" s="91"/>
      <c r="Y160" s="91"/>
      <c r="Z160" s="91"/>
      <c r="AA160" s="99"/>
      <c r="AB160" s="91"/>
      <c r="AC160" s="91"/>
    </row>
    <row r="161" spans="2:29" ht="15" customHeight="1">
      <c r="B161" s="92" t="s">
        <v>278</v>
      </c>
      <c r="C161" s="92" t="s">
        <v>279</v>
      </c>
      <c r="K161" s="151">
        <v>0</v>
      </c>
      <c r="L161" s="151">
        <v>275</v>
      </c>
      <c r="M161" s="151">
        <v>44</v>
      </c>
      <c r="N161" s="151">
        <v>500</v>
      </c>
      <c r="O161" s="10">
        <v>250</v>
      </c>
      <c r="P161" s="154">
        <v>242</v>
      </c>
      <c r="Q161" s="128">
        <v>0</v>
      </c>
      <c r="R161" s="105">
        <v>247.58</v>
      </c>
      <c r="S161" s="40">
        <v>150</v>
      </c>
      <c r="T161" s="40">
        <v>0</v>
      </c>
      <c r="U161" s="121">
        <v>100</v>
      </c>
      <c r="V161" s="121">
        <v>100</v>
      </c>
      <c r="W161" s="121">
        <v>100</v>
      </c>
      <c r="X161" s="91"/>
      <c r="Y161" s="91"/>
      <c r="Z161" s="91"/>
      <c r="AA161" s="99"/>
      <c r="AB161" s="91"/>
      <c r="AC161" s="91"/>
    </row>
    <row r="162" spans="2:29" ht="15.75" customHeight="1">
      <c r="B162" s="155" t="s">
        <v>280</v>
      </c>
      <c r="C162" s="92" t="s">
        <v>281</v>
      </c>
      <c r="D162" s="92">
        <v>21077</v>
      </c>
      <c r="E162" s="92">
        <v>21700</v>
      </c>
      <c r="F162" s="92">
        <v>21700</v>
      </c>
      <c r="G162" s="92">
        <v>22350</v>
      </c>
      <c r="H162" s="92">
        <v>5929</v>
      </c>
      <c r="I162" s="92">
        <v>8063</v>
      </c>
      <c r="J162" s="92">
        <v>7750</v>
      </c>
      <c r="N162" s="59">
        <v>0</v>
      </c>
      <c r="O162" s="10">
        <v>0</v>
      </c>
      <c r="P162" s="106">
        <v>0</v>
      </c>
      <c r="Q162" s="10">
        <v>0</v>
      </c>
      <c r="R162" s="120">
        <v>0</v>
      </c>
      <c r="S162" s="40">
        <v>0</v>
      </c>
      <c r="T162" s="40">
        <v>0</v>
      </c>
      <c r="U162" s="10">
        <v>0</v>
      </c>
      <c r="V162" s="10">
        <v>0</v>
      </c>
      <c r="W162" s="10">
        <v>0</v>
      </c>
      <c r="X162" s="91"/>
      <c r="Y162" s="91"/>
      <c r="Z162" s="91"/>
      <c r="AA162" s="99"/>
      <c r="AB162" s="91"/>
      <c r="AC162" s="91"/>
    </row>
    <row r="163" spans="2:29" ht="15" customHeight="1">
      <c r="B163" s="92" t="s">
        <v>119</v>
      </c>
      <c r="C163" s="92" t="s">
        <v>282</v>
      </c>
      <c r="I163" s="92">
        <v>0</v>
      </c>
      <c r="J163" s="92">
        <v>2500</v>
      </c>
      <c r="N163" s="59">
        <v>0</v>
      </c>
      <c r="O163" s="10">
        <v>0</v>
      </c>
      <c r="P163" s="106">
        <v>0</v>
      </c>
      <c r="Q163" s="10">
        <v>0</v>
      </c>
      <c r="R163" s="105">
        <v>0</v>
      </c>
      <c r="S163" s="40">
        <v>0</v>
      </c>
      <c r="T163" s="40">
        <v>0</v>
      </c>
      <c r="U163" s="10">
        <v>0</v>
      </c>
      <c r="V163" s="10">
        <v>0</v>
      </c>
      <c r="W163" s="10">
        <v>0</v>
      </c>
      <c r="X163" s="91"/>
      <c r="Y163" s="91"/>
      <c r="Z163" s="91"/>
      <c r="AA163" s="99"/>
      <c r="AB163" s="91"/>
      <c r="AC163" s="91"/>
    </row>
    <row r="164" spans="2:29" ht="15" customHeight="1">
      <c r="B164" s="92" t="s">
        <v>278</v>
      </c>
      <c r="C164" s="92" t="s">
        <v>283</v>
      </c>
      <c r="D164" s="92">
        <v>4323</v>
      </c>
      <c r="E164" s="92">
        <v>1000</v>
      </c>
      <c r="F164" s="92">
        <v>998</v>
      </c>
      <c r="G164" s="92">
        <v>1000</v>
      </c>
      <c r="H164" s="92">
        <v>551</v>
      </c>
      <c r="I164" s="92">
        <v>90</v>
      </c>
      <c r="J164" s="92">
        <v>1500</v>
      </c>
      <c r="N164" s="59">
        <v>0</v>
      </c>
      <c r="O164" s="10">
        <v>0</v>
      </c>
      <c r="P164" s="106">
        <v>0</v>
      </c>
      <c r="Q164" s="10">
        <v>0</v>
      </c>
      <c r="R164" s="105">
        <v>0</v>
      </c>
      <c r="S164" s="40">
        <v>0</v>
      </c>
      <c r="T164" s="40">
        <v>0</v>
      </c>
      <c r="U164" s="10">
        <v>0</v>
      </c>
      <c r="V164" s="10">
        <v>0</v>
      </c>
      <c r="W164" s="10">
        <v>0</v>
      </c>
      <c r="X164" s="91"/>
      <c r="Y164" s="91"/>
      <c r="Z164" s="91"/>
      <c r="AA164" s="99"/>
      <c r="AB164" s="91"/>
      <c r="AC164" s="91"/>
    </row>
    <row r="165" spans="2:29" ht="15" customHeight="1">
      <c r="B165" s="94" t="s">
        <v>284</v>
      </c>
      <c r="C165" s="92" t="s">
        <v>285</v>
      </c>
      <c r="I165" s="92">
        <v>0</v>
      </c>
      <c r="J165" s="92">
        <v>0</v>
      </c>
      <c r="N165" s="59">
        <v>0</v>
      </c>
      <c r="O165" s="10">
        <v>0</v>
      </c>
      <c r="P165" s="106">
        <v>0</v>
      </c>
      <c r="Q165" s="10">
        <v>0</v>
      </c>
      <c r="R165" s="105">
        <v>0</v>
      </c>
      <c r="S165" s="40">
        <v>0</v>
      </c>
      <c r="T165" s="40">
        <v>0</v>
      </c>
      <c r="U165" s="10">
        <v>0</v>
      </c>
      <c r="V165" s="10">
        <v>0</v>
      </c>
      <c r="W165" s="10">
        <v>0</v>
      </c>
      <c r="X165" s="91"/>
      <c r="Y165" s="91"/>
      <c r="Z165" s="91"/>
      <c r="AA165" s="99"/>
      <c r="AB165" s="91"/>
      <c r="AC165" s="91"/>
    </row>
    <row r="166" spans="2:29" ht="15" customHeight="1">
      <c r="B166" s="92" t="s">
        <v>119</v>
      </c>
      <c r="C166" s="92" t="s">
        <v>286</v>
      </c>
      <c r="I166" s="92">
        <v>0</v>
      </c>
      <c r="J166" s="92">
        <v>0</v>
      </c>
      <c r="N166" s="59">
        <v>0</v>
      </c>
      <c r="O166" s="10">
        <v>0</v>
      </c>
      <c r="P166" s="106">
        <v>0</v>
      </c>
      <c r="Q166" s="10">
        <v>0</v>
      </c>
      <c r="R166" s="105">
        <v>0</v>
      </c>
      <c r="S166" s="40">
        <v>0</v>
      </c>
      <c r="T166" s="40">
        <v>0</v>
      </c>
      <c r="U166" s="10">
        <v>0</v>
      </c>
      <c r="V166" s="10">
        <v>0</v>
      </c>
      <c r="W166" s="10">
        <v>0</v>
      </c>
      <c r="X166" s="91"/>
      <c r="Y166" s="91"/>
      <c r="Z166" s="91"/>
      <c r="AA166" s="99"/>
      <c r="AB166" s="91"/>
      <c r="AC166" s="91"/>
    </row>
    <row r="167" spans="2:29" ht="15" customHeight="1">
      <c r="B167" s="92" t="s">
        <v>278</v>
      </c>
      <c r="C167" s="92" t="s">
        <v>287</v>
      </c>
      <c r="D167" s="92">
        <v>0</v>
      </c>
      <c r="E167" s="92">
        <v>1150</v>
      </c>
      <c r="F167" s="92">
        <v>0</v>
      </c>
      <c r="G167" s="92">
        <v>150</v>
      </c>
      <c r="H167" s="92">
        <v>0</v>
      </c>
      <c r="I167" s="92">
        <v>0</v>
      </c>
      <c r="J167" s="92">
        <v>150</v>
      </c>
      <c r="K167" s="92">
        <v>0</v>
      </c>
      <c r="L167" s="92">
        <v>0</v>
      </c>
      <c r="M167" s="92">
        <v>0</v>
      </c>
      <c r="N167" s="92">
        <v>0</v>
      </c>
      <c r="O167" s="10">
        <v>0</v>
      </c>
      <c r="P167" s="102">
        <v>0</v>
      </c>
      <c r="Q167" s="10">
        <v>0</v>
      </c>
      <c r="R167" s="105">
        <v>0</v>
      </c>
      <c r="S167" s="40">
        <v>0</v>
      </c>
      <c r="T167" s="40">
        <v>0</v>
      </c>
      <c r="U167" s="10">
        <v>0</v>
      </c>
      <c r="V167" s="10">
        <v>0</v>
      </c>
      <c r="W167" s="10">
        <v>0</v>
      </c>
      <c r="X167" s="91"/>
      <c r="Y167" s="91"/>
      <c r="Z167" s="91"/>
      <c r="AA167" s="99"/>
      <c r="AB167" s="91"/>
      <c r="AC167" s="91"/>
    </row>
    <row r="168" spans="2:29" ht="15.75" customHeight="1">
      <c r="B168" s="94" t="s">
        <v>288</v>
      </c>
      <c r="C168" s="92" t="s">
        <v>289</v>
      </c>
      <c r="I168" s="92">
        <v>0</v>
      </c>
      <c r="J168" s="92">
        <v>0</v>
      </c>
      <c r="N168" s="59">
        <v>0</v>
      </c>
      <c r="O168" s="10">
        <v>0</v>
      </c>
      <c r="P168" s="106">
        <v>0</v>
      </c>
      <c r="Q168" s="10">
        <v>0</v>
      </c>
      <c r="R168" s="105">
        <v>0</v>
      </c>
      <c r="S168" s="40">
        <v>0</v>
      </c>
      <c r="T168" s="40">
        <v>0</v>
      </c>
      <c r="U168" s="10">
        <v>0</v>
      </c>
      <c r="V168" s="10">
        <v>0</v>
      </c>
      <c r="W168" s="10">
        <v>0</v>
      </c>
      <c r="X168" s="91"/>
      <c r="Y168" s="91"/>
      <c r="Z168" s="91"/>
      <c r="AA168" s="99"/>
      <c r="AB168" s="91"/>
      <c r="AC168" s="91"/>
    </row>
    <row r="169" spans="2:29" ht="15" customHeight="1">
      <c r="B169" s="92" t="s">
        <v>119</v>
      </c>
      <c r="C169" s="92" t="s">
        <v>290</v>
      </c>
      <c r="I169" s="92">
        <v>0</v>
      </c>
      <c r="N169" s="59">
        <v>0</v>
      </c>
      <c r="O169" s="10">
        <v>0</v>
      </c>
      <c r="P169" s="106">
        <v>0</v>
      </c>
      <c r="Q169" s="152">
        <v>0</v>
      </c>
      <c r="R169" s="105">
        <v>0</v>
      </c>
      <c r="S169" s="40">
        <v>0</v>
      </c>
      <c r="T169" s="40">
        <v>0</v>
      </c>
      <c r="U169" s="10">
        <v>0</v>
      </c>
      <c r="V169" s="10">
        <v>0</v>
      </c>
      <c r="W169" s="10">
        <v>0</v>
      </c>
      <c r="X169" s="91"/>
      <c r="Y169" s="91"/>
      <c r="Z169" s="91"/>
      <c r="AA169" s="99"/>
      <c r="AB169" s="91"/>
      <c r="AC169" s="91"/>
    </row>
    <row r="170" spans="2:29" ht="15" customHeight="1">
      <c r="B170" s="92" t="s">
        <v>278</v>
      </c>
      <c r="C170" s="92" t="s">
        <v>291</v>
      </c>
      <c r="D170" s="92">
        <v>0</v>
      </c>
      <c r="E170" s="92">
        <v>0</v>
      </c>
      <c r="F170" s="92">
        <v>0</v>
      </c>
      <c r="G170" s="92">
        <v>0</v>
      </c>
      <c r="H170" s="92">
        <v>0</v>
      </c>
      <c r="I170" s="92">
        <v>0</v>
      </c>
      <c r="K170" s="92">
        <v>0</v>
      </c>
      <c r="L170" s="92">
        <v>1500</v>
      </c>
      <c r="M170" s="92">
        <v>250</v>
      </c>
      <c r="N170" s="92">
        <v>0</v>
      </c>
      <c r="O170" s="10">
        <v>250</v>
      </c>
      <c r="P170" s="102">
        <v>250</v>
      </c>
      <c r="Q170" s="10">
        <v>250</v>
      </c>
      <c r="R170" s="105">
        <v>250</v>
      </c>
      <c r="S170" s="40">
        <v>250</v>
      </c>
      <c r="T170" s="40">
        <v>250</v>
      </c>
      <c r="U170" s="10">
        <v>250</v>
      </c>
      <c r="V170" s="10">
        <v>250</v>
      </c>
      <c r="W170" s="10">
        <v>250</v>
      </c>
      <c r="X170" s="91"/>
      <c r="Y170" s="91"/>
      <c r="Z170" s="91"/>
      <c r="AA170" s="99"/>
      <c r="AB170" s="91"/>
      <c r="AC170" s="91"/>
    </row>
    <row r="171" spans="2:29" ht="15" customHeight="1">
      <c r="B171" s="94" t="s">
        <v>292</v>
      </c>
      <c r="C171" s="92" t="s">
        <v>293</v>
      </c>
      <c r="I171" s="92">
        <v>0</v>
      </c>
      <c r="J171" s="92">
        <v>0</v>
      </c>
      <c r="O171" s="10">
        <v>0</v>
      </c>
      <c r="P171" s="106">
        <v>0</v>
      </c>
      <c r="Q171" s="10">
        <v>0</v>
      </c>
      <c r="R171" s="105">
        <v>0</v>
      </c>
      <c r="S171" s="40">
        <v>0</v>
      </c>
      <c r="T171" s="40">
        <v>0</v>
      </c>
      <c r="U171" s="10">
        <v>0</v>
      </c>
      <c r="V171" s="10">
        <v>0</v>
      </c>
      <c r="W171" s="10">
        <v>0</v>
      </c>
      <c r="X171" s="91"/>
      <c r="Y171" s="91"/>
      <c r="Z171" s="91"/>
      <c r="AA171" s="99"/>
      <c r="AB171" s="91"/>
      <c r="AC171" s="91"/>
    </row>
    <row r="172" spans="2:29" ht="15.75" customHeight="1">
      <c r="B172" s="92" t="s">
        <v>119</v>
      </c>
      <c r="C172" s="92" t="s">
        <v>294</v>
      </c>
      <c r="I172" s="92">
        <v>0</v>
      </c>
      <c r="J172" s="92">
        <v>0</v>
      </c>
      <c r="O172" s="10">
        <v>0</v>
      </c>
      <c r="P172" s="106">
        <v>0</v>
      </c>
      <c r="Q172" s="10">
        <v>0</v>
      </c>
      <c r="R172" s="105">
        <v>0</v>
      </c>
      <c r="S172" s="40">
        <v>0</v>
      </c>
      <c r="T172" s="40">
        <v>0</v>
      </c>
      <c r="U172" s="10">
        <v>0</v>
      </c>
      <c r="V172" s="10">
        <v>0</v>
      </c>
      <c r="W172" s="10">
        <v>0</v>
      </c>
      <c r="X172" s="91"/>
      <c r="Y172" s="91"/>
      <c r="Z172" s="91"/>
      <c r="AA172" s="99"/>
      <c r="AB172" s="91"/>
      <c r="AC172" s="91"/>
    </row>
    <row r="173" spans="2:29" ht="15" customHeight="1">
      <c r="B173" s="92" t="s">
        <v>295</v>
      </c>
      <c r="C173" s="92" t="s">
        <v>296</v>
      </c>
      <c r="D173" s="92">
        <v>0</v>
      </c>
      <c r="E173" s="92">
        <v>1000</v>
      </c>
      <c r="F173" s="92">
        <v>2000</v>
      </c>
      <c r="G173" s="92">
        <v>1000</v>
      </c>
      <c r="H173" s="92">
        <v>1000</v>
      </c>
      <c r="I173" s="92">
        <v>0</v>
      </c>
      <c r="J173" s="92">
        <v>1000</v>
      </c>
      <c r="K173" s="92">
        <v>1000</v>
      </c>
      <c r="L173" s="92">
        <v>1000</v>
      </c>
      <c r="M173" s="92">
        <v>1000</v>
      </c>
      <c r="N173" s="92">
        <v>1000</v>
      </c>
      <c r="O173" s="10">
        <v>1000</v>
      </c>
      <c r="P173" s="102">
        <v>1000</v>
      </c>
      <c r="Q173" s="10">
        <v>1000</v>
      </c>
      <c r="R173" s="105">
        <v>1000</v>
      </c>
      <c r="S173" s="40">
        <v>1000</v>
      </c>
      <c r="T173" s="40">
        <v>1000</v>
      </c>
      <c r="U173" s="10">
        <v>1000</v>
      </c>
      <c r="V173" s="10">
        <v>1000</v>
      </c>
      <c r="W173" s="10">
        <v>1000</v>
      </c>
      <c r="X173" s="91"/>
      <c r="Y173" s="91"/>
      <c r="Z173" s="91"/>
      <c r="AA173" s="99"/>
      <c r="AB173" s="91"/>
      <c r="AC173" s="91"/>
    </row>
    <row r="174" spans="2:29" ht="15.75" customHeight="1">
      <c r="B174" s="92" t="s">
        <v>297</v>
      </c>
      <c r="C174" s="92" t="s">
        <v>298</v>
      </c>
      <c r="D174" s="92">
        <v>3500</v>
      </c>
      <c r="E174" s="92">
        <v>3750</v>
      </c>
      <c r="F174" s="92">
        <v>3500</v>
      </c>
      <c r="G174" s="92">
        <v>3500</v>
      </c>
      <c r="H174" s="92">
        <v>3500</v>
      </c>
      <c r="I174" s="92">
        <v>3500</v>
      </c>
      <c r="J174" s="92">
        <v>3500</v>
      </c>
      <c r="K174" s="92">
        <v>3500</v>
      </c>
      <c r="L174" s="92">
        <v>3500</v>
      </c>
      <c r="M174" s="92">
        <v>10000</v>
      </c>
      <c r="N174" s="92">
        <v>10000</v>
      </c>
      <c r="O174" s="10">
        <v>7000</v>
      </c>
      <c r="P174" s="102">
        <v>7000</v>
      </c>
      <c r="Q174" s="10">
        <v>10000</v>
      </c>
      <c r="R174" s="105">
        <v>12000</v>
      </c>
      <c r="S174" s="40">
        <v>0</v>
      </c>
      <c r="T174" s="40">
        <v>0</v>
      </c>
      <c r="U174" s="10">
        <v>0</v>
      </c>
      <c r="V174" s="10">
        <v>0</v>
      </c>
      <c r="W174" s="10">
        <v>0</v>
      </c>
      <c r="X174" s="91"/>
      <c r="Y174" s="91"/>
      <c r="Z174" s="91"/>
      <c r="AA174" s="99"/>
      <c r="AB174" s="91"/>
      <c r="AC174" s="91"/>
    </row>
    <row r="175" spans="2:29" ht="15" customHeight="1">
      <c r="B175" s="94" t="s">
        <v>299</v>
      </c>
      <c r="C175" s="92" t="s">
        <v>300</v>
      </c>
      <c r="D175" s="92">
        <v>0</v>
      </c>
      <c r="E175" s="92">
        <v>1000</v>
      </c>
      <c r="F175" s="92">
        <v>1000</v>
      </c>
      <c r="G175" s="92">
        <v>1000</v>
      </c>
      <c r="H175" s="92">
        <v>1000.04</v>
      </c>
      <c r="I175" s="92">
        <v>1030</v>
      </c>
      <c r="J175" s="92">
        <v>1700</v>
      </c>
      <c r="K175" s="92">
        <v>1816</v>
      </c>
      <c r="L175" s="92">
        <v>1750</v>
      </c>
      <c r="M175" s="92">
        <v>1750</v>
      </c>
      <c r="N175" s="92">
        <v>1750.44</v>
      </c>
      <c r="O175" s="10">
        <v>1750</v>
      </c>
      <c r="P175" s="102">
        <v>1794</v>
      </c>
      <c r="Q175" s="10">
        <v>1785.03</v>
      </c>
      <c r="R175" s="97">
        <v>1820.76</v>
      </c>
      <c r="S175" s="40">
        <v>1857</v>
      </c>
      <c r="T175" s="40">
        <v>1841</v>
      </c>
      <c r="U175" s="10">
        <v>1938</v>
      </c>
      <c r="V175" s="10">
        <v>1938</v>
      </c>
      <c r="W175" s="10">
        <v>1938</v>
      </c>
      <c r="X175" s="91"/>
      <c r="Y175" s="91"/>
      <c r="Z175" s="91"/>
      <c r="AA175" s="99"/>
      <c r="AB175" s="91"/>
      <c r="AC175" s="91"/>
    </row>
    <row r="176" spans="2:29" ht="15" customHeight="1">
      <c r="B176" s="92" t="s">
        <v>119</v>
      </c>
      <c r="C176" s="92" t="s">
        <v>301</v>
      </c>
      <c r="O176" s="10">
        <v>200</v>
      </c>
      <c r="P176" s="106">
        <v>0</v>
      </c>
      <c r="Q176" s="10">
        <v>0</v>
      </c>
      <c r="R176" s="105">
        <v>0</v>
      </c>
      <c r="S176" s="40">
        <v>67</v>
      </c>
      <c r="T176" s="40">
        <v>0</v>
      </c>
      <c r="U176" s="10"/>
      <c r="V176" s="10"/>
      <c r="W176" s="10"/>
      <c r="X176" s="91"/>
      <c r="Y176" s="91"/>
      <c r="Z176" s="91"/>
      <c r="AA176" s="99"/>
      <c r="AB176" s="91"/>
      <c r="AC176" s="91"/>
    </row>
    <row r="177" spans="2:29" ht="15" customHeight="1">
      <c r="B177" s="92" t="s">
        <v>278</v>
      </c>
      <c r="C177" s="92" t="s">
        <v>302</v>
      </c>
      <c r="D177" s="92">
        <v>64</v>
      </c>
      <c r="E177" s="92">
        <v>100</v>
      </c>
      <c r="F177" s="92">
        <v>12</v>
      </c>
      <c r="G177" s="92">
        <v>100</v>
      </c>
      <c r="H177" s="92">
        <v>0</v>
      </c>
      <c r="I177" s="92">
        <v>0</v>
      </c>
      <c r="J177" s="92">
        <v>1000</v>
      </c>
      <c r="K177" s="92">
        <v>662</v>
      </c>
      <c r="L177" s="92">
        <v>0</v>
      </c>
      <c r="M177" s="92">
        <v>78.13</v>
      </c>
      <c r="N177" s="92">
        <v>0</v>
      </c>
      <c r="O177" s="10">
        <v>200</v>
      </c>
      <c r="P177" s="102">
        <v>198</v>
      </c>
      <c r="Q177" s="10">
        <v>56.16</v>
      </c>
      <c r="R177" s="105">
        <v>0</v>
      </c>
      <c r="S177" s="40">
        <v>769</v>
      </c>
      <c r="T177" s="40">
        <v>0</v>
      </c>
      <c r="U177" s="10"/>
      <c r="V177" s="10"/>
      <c r="W177" s="10"/>
      <c r="X177" s="91"/>
      <c r="Y177" s="91"/>
      <c r="Z177" s="91"/>
      <c r="AA177" s="99"/>
      <c r="AB177" s="91"/>
      <c r="AC177" s="91"/>
    </row>
    <row r="178" spans="1:29" ht="15.75" customHeight="1">
      <c r="A178" s="126"/>
      <c r="B178" s="94" t="s">
        <v>303</v>
      </c>
      <c r="C178" s="92" t="s">
        <v>304</v>
      </c>
      <c r="D178" s="92">
        <v>3400</v>
      </c>
      <c r="E178" s="92">
        <v>2500</v>
      </c>
      <c r="F178" s="92">
        <v>2500</v>
      </c>
      <c r="G178" s="92">
        <v>2500</v>
      </c>
      <c r="H178" s="92">
        <v>5101</v>
      </c>
      <c r="I178" s="92">
        <v>2830</v>
      </c>
      <c r="J178" s="92">
        <v>3100</v>
      </c>
      <c r="K178" s="92">
        <v>9100</v>
      </c>
      <c r="L178" s="92">
        <v>9200</v>
      </c>
      <c r="M178" s="92">
        <v>9200</v>
      </c>
      <c r="N178" s="92">
        <v>9196.26</v>
      </c>
      <c r="O178" s="10">
        <v>9200</v>
      </c>
      <c r="P178" s="102">
        <v>3588.7</v>
      </c>
      <c r="Q178" s="121">
        <v>2815.72</v>
      </c>
      <c r="R178" s="97">
        <v>3381.24</v>
      </c>
      <c r="S178" s="97">
        <v>3449</v>
      </c>
      <c r="T178" s="40">
        <v>3361</v>
      </c>
      <c r="U178" s="10">
        <v>3446</v>
      </c>
      <c r="V178" s="10">
        <v>3446</v>
      </c>
      <c r="W178" s="10">
        <v>3446</v>
      </c>
      <c r="X178" s="91"/>
      <c r="Y178" s="91"/>
      <c r="Z178" s="91"/>
      <c r="AA178" s="99"/>
      <c r="AB178" s="91"/>
      <c r="AC178" s="91"/>
    </row>
    <row r="179" spans="1:29" ht="15.75" customHeight="1">
      <c r="A179" s="126"/>
      <c r="B179" s="94" t="s">
        <v>305</v>
      </c>
      <c r="C179" s="92"/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10"/>
      <c r="P179" s="102">
        <v>6000</v>
      </c>
      <c r="Q179" s="121">
        <v>6000</v>
      </c>
      <c r="R179" s="97">
        <v>6000</v>
      </c>
      <c r="S179" s="97">
        <v>6000</v>
      </c>
      <c r="T179" s="40">
        <v>6000</v>
      </c>
      <c r="U179" s="10">
        <v>6000</v>
      </c>
      <c r="V179" s="10">
        <v>6000</v>
      </c>
      <c r="W179" s="10">
        <v>6000</v>
      </c>
      <c r="X179" s="91"/>
      <c r="Y179" s="91"/>
      <c r="Z179" s="91"/>
      <c r="AA179" s="99"/>
      <c r="AB179" s="91"/>
      <c r="AC179" s="91"/>
    </row>
    <row r="180" spans="2:29" ht="15" customHeight="1">
      <c r="B180" s="92" t="s">
        <v>306</v>
      </c>
      <c r="C180" s="92" t="s">
        <v>307</v>
      </c>
      <c r="H180" s="92">
        <v>0</v>
      </c>
      <c r="I180" s="92">
        <v>0</v>
      </c>
      <c r="J180" s="92">
        <v>2000</v>
      </c>
      <c r="K180" s="92">
        <v>0</v>
      </c>
      <c r="L180" s="92">
        <v>0</v>
      </c>
      <c r="M180" s="92">
        <v>0</v>
      </c>
      <c r="N180" s="92">
        <v>0</v>
      </c>
      <c r="O180" s="10">
        <v>2000</v>
      </c>
      <c r="P180" s="102">
        <v>0</v>
      </c>
      <c r="Q180" s="10">
        <v>0</v>
      </c>
      <c r="R180" s="97">
        <v>0</v>
      </c>
      <c r="S180" s="40">
        <v>0</v>
      </c>
      <c r="T180" s="40">
        <v>0</v>
      </c>
      <c r="U180" s="10"/>
      <c r="V180" s="10"/>
      <c r="W180" s="10"/>
      <c r="X180" s="91"/>
      <c r="Y180" s="91"/>
      <c r="Z180" s="91"/>
      <c r="AA180" s="99"/>
      <c r="AB180" s="91"/>
      <c r="AC180" s="91"/>
    </row>
    <row r="181" spans="2:29" ht="15" customHeight="1">
      <c r="B181" s="92" t="s">
        <v>119</v>
      </c>
      <c r="C181" s="92" t="s">
        <v>308</v>
      </c>
      <c r="I181" s="92">
        <v>0</v>
      </c>
      <c r="J181" s="92">
        <v>2500</v>
      </c>
      <c r="K181" s="92">
        <v>0</v>
      </c>
      <c r="L181" s="92">
        <v>0</v>
      </c>
      <c r="M181" s="92">
        <v>0</v>
      </c>
      <c r="N181" s="92">
        <v>0</v>
      </c>
      <c r="O181" s="10">
        <v>500</v>
      </c>
      <c r="P181" s="102">
        <v>0</v>
      </c>
      <c r="Q181" s="10">
        <v>0</v>
      </c>
      <c r="R181" s="97">
        <v>0</v>
      </c>
      <c r="S181" s="40">
        <v>0</v>
      </c>
      <c r="T181" s="40">
        <v>0</v>
      </c>
      <c r="U181" s="10"/>
      <c r="V181" s="10"/>
      <c r="W181" s="10"/>
      <c r="X181" s="91"/>
      <c r="Y181" s="91"/>
      <c r="Z181" s="91"/>
      <c r="AA181" s="99"/>
      <c r="AB181" s="91"/>
      <c r="AC181" s="91"/>
    </row>
    <row r="182" spans="2:29" ht="15" customHeight="1">
      <c r="B182" s="92" t="s">
        <v>278</v>
      </c>
      <c r="C182" s="92" t="s">
        <v>309</v>
      </c>
      <c r="D182" s="92">
        <v>3000</v>
      </c>
      <c r="E182" s="92">
        <v>8000</v>
      </c>
      <c r="F182" s="92">
        <v>3034</v>
      </c>
      <c r="G182" s="92">
        <v>6350</v>
      </c>
      <c r="H182" s="92">
        <v>2041.88</v>
      </c>
      <c r="I182" s="92">
        <v>3967</v>
      </c>
      <c r="J182" s="92">
        <v>67578</v>
      </c>
      <c r="K182" s="92">
        <v>4089</v>
      </c>
      <c r="L182" s="92">
        <v>2241</v>
      </c>
      <c r="M182" s="92">
        <v>932.19</v>
      </c>
      <c r="N182" s="92">
        <v>1711.45</v>
      </c>
      <c r="O182" s="10">
        <v>2000</v>
      </c>
      <c r="P182" s="102">
        <v>728</v>
      </c>
      <c r="Q182" s="10">
        <v>159</v>
      </c>
      <c r="R182" s="97">
        <v>403.99</v>
      </c>
      <c r="S182" s="40">
        <v>2000</v>
      </c>
      <c r="T182" s="40">
        <v>20</v>
      </c>
      <c r="U182" s="121">
        <v>2000</v>
      </c>
      <c r="V182" s="121">
        <v>2000</v>
      </c>
      <c r="W182" s="121">
        <v>2000</v>
      </c>
      <c r="X182" s="91"/>
      <c r="Y182" s="91"/>
      <c r="Z182" s="91"/>
      <c r="AA182" s="99"/>
      <c r="AB182" s="91"/>
      <c r="AC182" s="91"/>
    </row>
    <row r="183" spans="2:29" ht="15" customHeight="1">
      <c r="B183" s="92" t="s">
        <v>310</v>
      </c>
      <c r="C183" s="92" t="s">
        <v>311</v>
      </c>
      <c r="I183" s="92">
        <v>0</v>
      </c>
      <c r="J183" s="92">
        <v>0</v>
      </c>
      <c r="K183" s="92">
        <v>0</v>
      </c>
      <c r="L183" s="92">
        <v>0</v>
      </c>
      <c r="M183" s="92">
        <v>0</v>
      </c>
      <c r="N183" s="92">
        <v>0</v>
      </c>
      <c r="O183" s="10">
        <v>0</v>
      </c>
      <c r="P183" s="102">
        <v>0</v>
      </c>
      <c r="Q183" s="10">
        <v>0</v>
      </c>
      <c r="R183" s="97">
        <v>0</v>
      </c>
      <c r="S183" s="40">
        <v>0</v>
      </c>
      <c r="T183" s="40">
        <v>0</v>
      </c>
      <c r="U183" s="10"/>
      <c r="V183" s="10"/>
      <c r="W183" s="10"/>
      <c r="X183" s="91"/>
      <c r="Y183" s="91"/>
      <c r="Z183" s="91"/>
      <c r="AA183" s="99"/>
      <c r="AB183" s="91"/>
      <c r="AC183" s="91"/>
    </row>
    <row r="184" spans="2:29" ht="15" customHeight="1">
      <c r="B184" s="92" t="s">
        <v>312</v>
      </c>
      <c r="C184" s="93" t="s">
        <v>313</v>
      </c>
      <c r="D184" s="102">
        <v>0</v>
      </c>
      <c r="E184" s="102">
        <v>0</v>
      </c>
      <c r="F184" s="102">
        <v>0</v>
      </c>
      <c r="G184" s="102">
        <v>14000</v>
      </c>
      <c r="I184" s="92">
        <v>0</v>
      </c>
      <c r="J184" s="92">
        <v>0</v>
      </c>
      <c r="K184" s="92">
        <v>0</v>
      </c>
      <c r="L184" s="92">
        <v>0</v>
      </c>
      <c r="M184" s="92">
        <v>0</v>
      </c>
      <c r="N184" s="92">
        <v>0</v>
      </c>
      <c r="O184" s="10">
        <v>0</v>
      </c>
      <c r="P184" s="102">
        <v>0</v>
      </c>
      <c r="Q184" s="10">
        <v>0</v>
      </c>
      <c r="R184" s="97">
        <v>0</v>
      </c>
      <c r="S184" s="40">
        <v>0</v>
      </c>
      <c r="T184" s="40">
        <v>0</v>
      </c>
      <c r="U184" s="10"/>
      <c r="V184" s="10"/>
      <c r="W184" s="10"/>
      <c r="X184" s="91"/>
      <c r="Y184" s="91"/>
      <c r="Z184" s="91"/>
      <c r="AA184" s="99"/>
      <c r="AB184" s="91"/>
      <c r="AC184" s="91"/>
    </row>
    <row r="185" spans="2:29" ht="15" customHeight="1">
      <c r="B185" s="92" t="s">
        <v>314</v>
      </c>
      <c r="C185" s="93" t="s">
        <v>315</v>
      </c>
      <c r="K185" s="92">
        <v>484</v>
      </c>
      <c r="L185" s="92">
        <v>0</v>
      </c>
      <c r="M185" s="92">
        <v>280</v>
      </c>
      <c r="N185" s="92">
        <v>1037</v>
      </c>
      <c r="O185" s="128">
        <v>1927</v>
      </c>
      <c r="P185" s="134">
        <v>875</v>
      </c>
      <c r="Q185" s="10">
        <v>827.44</v>
      </c>
      <c r="R185" s="127">
        <v>3439.45</v>
      </c>
      <c r="S185" s="40">
        <v>1800</v>
      </c>
      <c r="T185" s="156">
        <v>760.05</v>
      </c>
      <c r="U185" s="121">
        <v>761</v>
      </c>
      <c r="V185" s="236">
        <v>1525</v>
      </c>
      <c r="W185" s="123">
        <v>1525</v>
      </c>
      <c r="X185" s="91"/>
      <c r="Y185" s="91"/>
      <c r="Z185" s="91"/>
      <c r="AA185" s="99"/>
      <c r="AB185" s="91"/>
      <c r="AC185" s="91"/>
    </row>
    <row r="186" spans="2:29" ht="15" customHeight="1">
      <c r="B186" s="92" t="s">
        <v>316</v>
      </c>
      <c r="C186" s="93" t="s">
        <v>317</v>
      </c>
      <c r="K186" s="92">
        <v>1680</v>
      </c>
      <c r="L186" s="92">
        <v>0</v>
      </c>
      <c r="M186" s="92">
        <v>0</v>
      </c>
      <c r="N186" s="92">
        <v>0</v>
      </c>
      <c r="O186" s="128">
        <v>0</v>
      </c>
      <c r="P186" s="134">
        <v>1215</v>
      </c>
      <c r="Q186" s="10">
        <v>1412.35</v>
      </c>
      <c r="R186" s="97">
        <v>1496.86</v>
      </c>
      <c r="S186" s="40">
        <v>1313</v>
      </c>
      <c r="T186" s="40">
        <v>1547.2</v>
      </c>
      <c r="U186" s="10">
        <v>1412</v>
      </c>
      <c r="V186" s="10">
        <v>1412</v>
      </c>
      <c r="W186" s="10">
        <v>1412</v>
      </c>
      <c r="X186" s="91"/>
      <c r="Y186" s="91"/>
      <c r="Z186" s="91"/>
      <c r="AA186" s="99"/>
      <c r="AB186" s="91"/>
      <c r="AC186" s="91"/>
    </row>
    <row r="187" spans="2:29" ht="15" customHeight="1">
      <c r="B187" s="92" t="s">
        <v>318</v>
      </c>
      <c r="C187" s="92" t="s">
        <v>319</v>
      </c>
      <c r="D187" s="92">
        <v>0</v>
      </c>
      <c r="E187" s="92">
        <v>0</v>
      </c>
      <c r="F187" s="92">
        <v>0</v>
      </c>
      <c r="G187" s="92">
        <v>0</v>
      </c>
      <c r="H187" s="92">
        <v>0</v>
      </c>
      <c r="I187" s="92" t="s">
        <v>136</v>
      </c>
      <c r="O187" s="10"/>
      <c r="P187" s="106"/>
      <c r="Q187" s="10"/>
      <c r="R187" s="97"/>
      <c r="S187" s="40"/>
      <c r="T187" s="40"/>
      <c r="U187" s="10"/>
      <c r="V187" s="10"/>
      <c r="W187" s="91"/>
      <c r="X187" s="91"/>
      <c r="Y187" s="91"/>
      <c r="Z187" s="91"/>
      <c r="AA187" s="91"/>
      <c r="AB187" s="91"/>
      <c r="AC187" s="91"/>
    </row>
    <row r="188" spans="3:29" ht="15" customHeight="1">
      <c r="C188" s="92" t="s">
        <v>320</v>
      </c>
      <c r="D188" s="92">
        <v>0</v>
      </c>
      <c r="E188" s="92">
        <v>0</v>
      </c>
      <c r="F188" s="92">
        <v>0</v>
      </c>
      <c r="G188" s="92">
        <v>0</v>
      </c>
      <c r="H188" s="92">
        <v>0</v>
      </c>
      <c r="I188" s="92" t="s">
        <v>136</v>
      </c>
      <c r="O188" s="10"/>
      <c r="P188" s="106"/>
      <c r="Q188" s="10"/>
      <c r="R188" s="97"/>
      <c r="S188" s="40"/>
      <c r="T188" s="40"/>
      <c r="U188" s="10"/>
      <c r="V188" s="10"/>
      <c r="W188" s="91"/>
      <c r="X188" s="91"/>
      <c r="Y188" s="91"/>
      <c r="Z188" s="91"/>
      <c r="AA188" s="91"/>
      <c r="AB188" s="91"/>
      <c r="AC188" s="91"/>
    </row>
    <row r="189" spans="2:29" ht="15.75" customHeight="1">
      <c r="B189" s="92" t="s">
        <v>321</v>
      </c>
      <c r="C189" s="92" t="s">
        <v>322</v>
      </c>
      <c r="E189" s="92">
        <v>0</v>
      </c>
      <c r="F189" s="92">
        <v>0</v>
      </c>
      <c r="G189" s="92">
        <v>32000</v>
      </c>
      <c r="H189" s="92">
        <v>0</v>
      </c>
      <c r="I189" s="92">
        <v>35000</v>
      </c>
      <c r="J189" s="92">
        <v>0</v>
      </c>
      <c r="O189" s="10"/>
      <c r="P189" s="106"/>
      <c r="Q189" s="10"/>
      <c r="R189" s="97"/>
      <c r="S189" s="40"/>
      <c r="T189" s="40"/>
      <c r="U189" s="10"/>
      <c r="V189" s="10"/>
      <c r="W189" s="91"/>
      <c r="X189" s="91"/>
      <c r="Y189" s="91"/>
      <c r="Z189" s="91"/>
      <c r="AA189" s="91"/>
      <c r="AB189" s="91"/>
      <c r="AC189" s="91"/>
    </row>
    <row r="190" spans="15:29" ht="15" customHeight="1">
      <c r="O190" s="10"/>
      <c r="P190" s="84"/>
      <c r="Q190" s="10"/>
      <c r="R190" s="97"/>
      <c r="S190" s="40"/>
      <c r="T190" s="40"/>
      <c r="U190" s="10"/>
      <c r="V190" s="10"/>
      <c r="W190" s="91"/>
      <c r="X190" s="91"/>
      <c r="Y190" s="91"/>
      <c r="Z190" s="91"/>
      <c r="AA190" s="91"/>
      <c r="AB190" s="91"/>
      <c r="AC190" s="91"/>
    </row>
    <row r="191" spans="2:29" ht="15" customHeight="1">
      <c r="B191" s="94" t="s">
        <v>323</v>
      </c>
      <c r="C191" s="138"/>
      <c r="D191" s="135">
        <v>35364</v>
      </c>
      <c r="E191" s="135">
        <v>40200</v>
      </c>
      <c r="F191" s="135">
        <v>34744</v>
      </c>
      <c r="G191" s="135">
        <f>SUM(G184:G189)</f>
        <v>46000</v>
      </c>
      <c r="H191" s="135">
        <f aca="true" t="shared" si="4" ref="H191:U191">SUM(H158:H189)</f>
        <v>22222.920000000002</v>
      </c>
      <c r="I191" s="135">
        <f t="shared" si="4"/>
        <v>54480</v>
      </c>
      <c r="J191" s="135">
        <f t="shared" si="4"/>
        <v>94278</v>
      </c>
      <c r="K191" s="135">
        <f t="shared" si="4"/>
        <v>28723</v>
      </c>
      <c r="L191" s="135">
        <f t="shared" si="4"/>
        <v>27266</v>
      </c>
      <c r="M191" s="135">
        <f t="shared" si="4"/>
        <v>31659.32</v>
      </c>
      <c r="N191" s="135">
        <f t="shared" si="4"/>
        <v>32995.149999999994</v>
      </c>
      <c r="O191" s="135">
        <f t="shared" si="4"/>
        <v>34577</v>
      </c>
      <c r="P191" s="135">
        <f t="shared" si="4"/>
        <v>31910.7</v>
      </c>
      <c r="Q191" s="157">
        <f t="shared" si="4"/>
        <v>32105.699999999997</v>
      </c>
      <c r="R191" s="137">
        <f t="shared" si="4"/>
        <v>37839.88</v>
      </c>
      <c r="S191" s="137">
        <f t="shared" si="4"/>
        <v>26655</v>
      </c>
      <c r="T191" s="137">
        <f t="shared" si="4"/>
        <v>22579.25</v>
      </c>
      <c r="U191" s="137">
        <f t="shared" si="4"/>
        <v>24907</v>
      </c>
      <c r="V191" s="137">
        <f>SUM(V158:V189)</f>
        <v>25671</v>
      </c>
      <c r="W191" s="137">
        <f>SUM(W158:W189)</f>
        <v>25671</v>
      </c>
      <c r="X191" s="91"/>
      <c r="Y191" s="91"/>
      <c r="Z191" s="91"/>
      <c r="AA191" s="91"/>
      <c r="AB191" s="91"/>
      <c r="AC191" s="91"/>
    </row>
    <row r="192" spans="2:29" ht="15" customHeight="1">
      <c r="B192" s="94" t="s">
        <v>234</v>
      </c>
      <c r="C192" s="138"/>
      <c r="D192" s="138"/>
      <c r="E192" s="138"/>
      <c r="F192" s="138"/>
      <c r="G192" s="138"/>
      <c r="H192" s="138"/>
      <c r="I192" s="138"/>
      <c r="J192" s="138"/>
      <c r="K192" s="138"/>
      <c r="L192" s="138"/>
      <c r="M192" s="138"/>
      <c r="N192" s="138"/>
      <c r="O192" s="60"/>
      <c r="P192" s="143"/>
      <c r="Q192" s="158" t="s">
        <v>106</v>
      </c>
      <c r="R192" s="97"/>
      <c r="S192" s="40"/>
      <c r="T192" s="40"/>
      <c r="U192" s="10"/>
      <c r="V192" s="90"/>
      <c r="W192" s="91"/>
      <c r="X192" s="91"/>
      <c r="Y192" s="91"/>
      <c r="Z192" s="91"/>
      <c r="AA192" s="91"/>
      <c r="AB192" s="91"/>
      <c r="AC192" s="91"/>
    </row>
    <row r="193" spans="2:29" ht="15" customHeight="1">
      <c r="B193" s="94" t="s">
        <v>235</v>
      </c>
      <c r="C193" s="138"/>
      <c r="D193" s="138"/>
      <c r="E193" s="138"/>
      <c r="F193" s="138"/>
      <c r="G193" s="138"/>
      <c r="H193" s="135">
        <f aca="true" t="shared" si="5" ref="H193:W193">SUM(H152-H191)</f>
        <v>60468.380000000005</v>
      </c>
      <c r="I193" s="135">
        <f t="shared" si="5"/>
        <v>39079</v>
      </c>
      <c r="J193" s="135">
        <f t="shared" si="5"/>
        <v>-6840</v>
      </c>
      <c r="K193" s="135">
        <f t="shared" si="5"/>
        <v>52153</v>
      </c>
      <c r="L193" s="159">
        <f t="shared" si="5"/>
        <v>-11532</v>
      </c>
      <c r="M193" s="135">
        <f t="shared" si="5"/>
        <v>-16952.39</v>
      </c>
      <c r="N193" s="135">
        <f t="shared" si="5"/>
        <v>-21727.66999999999</v>
      </c>
      <c r="O193" s="135">
        <f t="shared" si="5"/>
        <v>-5004</v>
      </c>
      <c r="P193" s="135">
        <f t="shared" si="5"/>
        <v>-2823.0499999999993</v>
      </c>
      <c r="Q193" s="157">
        <f t="shared" si="5"/>
        <v>3187.2000000000044</v>
      </c>
      <c r="R193" s="160">
        <f t="shared" si="5"/>
        <v>-2661.719999999994</v>
      </c>
      <c r="S193" s="161">
        <f t="shared" si="5"/>
        <v>-103.3666666666686</v>
      </c>
      <c r="T193" s="160">
        <f t="shared" si="5"/>
        <v>4216.810000000001</v>
      </c>
      <c r="U193" s="160">
        <f t="shared" si="5"/>
        <v>0</v>
      </c>
      <c r="V193" s="160">
        <f t="shared" si="5"/>
        <v>0</v>
      </c>
      <c r="W193" s="160">
        <f t="shared" si="5"/>
        <v>0</v>
      </c>
      <c r="X193" s="91"/>
      <c r="Y193" s="91"/>
      <c r="Z193" s="91"/>
      <c r="AA193" s="91"/>
      <c r="AB193" s="91"/>
      <c r="AC193" s="91"/>
    </row>
    <row r="194" spans="16:29" ht="15" customHeight="1">
      <c r="P194" s="84"/>
      <c r="Q194" s="10"/>
      <c r="R194" s="97"/>
      <c r="S194" s="40"/>
      <c r="T194" s="40"/>
      <c r="U194" s="10"/>
      <c r="V194" s="90"/>
      <c r="W194" s="91"/>
      <c r="X194" s="91"/>
      <c r="Y194" s="91"/>
      <c r="Z194" s="91"/>
      <c r="AA194" s="91"/>
      <c r="AB194" s="91"/>
      <c r="AC194" s="91"/>
    </row>
    <row r="195" spans="16:29" ht="15" customHeight="1">
      <c r="P195" s="84"/>
      <c r="Q195" s="10"/>
      <c r="R195" s="97"/>
      <c r="S195" s="40"/>
      <c r="T195" s="40"/>
      <c r="U195" s="10"/>
      <c r="V195" s="90"/>
      <c r="W195" s="91"/>
      <c r="X195" s="91"/>
      <c r="Y195" s="91"/>
      <c r="Z195" s="91"/>
      <c r="AA195" s="91"/>
      <c r="AB195" s="91"/>
      <c r="AC195" s="91"/>
    </row>
    <row r="196" spans="2:29" ht="15" customHeight="1">
      <c r="B196" s="62" t="s">
        <v>324</v>
      </c>
      <c r="P196" s="84"/>
      <c r="Q196" s="10"/>
      <c r="R196" s="97"/>
      <c r="S196" s="40"/>
      <c r="T196" s="40"/>
      <c r="U196" s="10"/>
      <c r="V196" s="90"/>
      <c r="W196" s="91"/>
      <c r="X196" s="91"/>
      <c r="Y196" s="91"/>
      <c r="Z196" s="91"/>
      <c r="AA196" s="91"/>
      <c r="AB196" s="91"/>
      <c r="AC196" s="91"/>
    </row>
    <row r="197" spans="4:29" ht="15" customHeight="1">
      <c r="D197" s="68" t="s">
        <v>47</v>
      </c>
      <c r="E197" s="68" t="s">
        <v>48</v>
      </c>
      <c r="F197" s="68">
        <v>2002</v>
      </c>
      <c r="G197" s="68" t="s">
        <v>49</v>
      </c>
      <c r="H197" s="68" t="s">
        <v>50</v>
      </c>
      <c r="I197" s="68" t="s">
        <v>51</v>
      </c>
      <c r="J197" s="68" t="s">
        <v>52</v>
      </c>
      <c r="K197" s="69">
        <v>2007</v>
      </c>
      <c r="L197" s="69">
        <v>2008</v>
      </c>
      <c r="M197" s="69">
        <v>2009</v>
      </c>
      <c r="N197" s="69">
        <v>2010</v>
      </c>
      <c r="O197" s="70">
        <v>2011</v>
      </c>
      <c r="P197" s="70">
        <v>2012</v>
      </c>
      <c r="Q197" s="65" t="s">
        <v>53</v>
      </c>
      <c r="R197" s="65" t="s">
        <v>53</v>
      </c>
      <c r="S197" s="72" t="s">
        <v>54</v>
      </c>
      <c r="T197" s="114" t="s">
        <v>53</v>
      </c>
      <c r="U197" s="115" t="s">
        <v>55</v>
      </c>
      <c r="V197" s="74" t="s">
        <v>56</v>
      </c>
      <c r="W197" s="75" t="s">
        <v>57</v>
      </c>
      <c r="X197" s="91"/>
      <c r="Y197" s="91"/>
      <c r="Z197" s="91"/>
      <c r="AA197" s="91"/>
      <c r="AB197" s="91"/>
      <c r="AC197" s="91"/>
    </row>
    <row r="198" spans="2:29" ht="15.75" customHeight="1">
      <c r="B198" s="94" t="s">
        <v>58</v>
      </c>
      <c r="C198" s="68" t="s">
        <v>59</v>
      </c>
      <c r="D198" s="77" t="s">
        <v>53</v>
      </c>
      <c r="E198" s="77" t="s">
        <v>60</v>
      </c>
      <c r="F198" s="77" t="s">
        <v>53</v>
      </c>
      <c r="G198" s="77" t="s">
        <v>60</v>
      </c>
      <c r="H198" s="77" t="s">
        <v>53</v>
      </c>
      <c r="I198" s="77" t="s">
        <v>53</v>
      </c>
      <c r="J198" s="77" t="s">
        <v>61</v>
      </c>
      <c r="K198" s="77" t="s">
        <v>53</v>
      </c>
      <c r="L198" s="77" t="s">
        <v>53</v>
      </c>
      <c r="M198" s="77" t="s">
        <v>53</v>
      </c>
      <c r="N198" s="79" t="s">
        <v>53</v>
      </c>
      <c r="O198" s="80" t="s">
        <v>53</v>
      </c>
      <c r="P198" s="78" t="s">
        <v>53</v>
      </c>
      <c r="Q198" s="71">
        <v>2013</v>
      </c>
      <c r="R198" s="71">
        <v>2014</v>
      </c>
      <c r="S198" s="82" t="s">
        <v>62</v>
      </c>
      <c r="T198" s="117">
        <v>2015</v>
      </c>
      <c r="U198" s="118" t="s">
        <v>63</v>
      </c>
      <c r="V198" s="118" t="s">
        <v>63</v>
      </c>
      <c r="W198" s="235" t="s">
        <v>502</v>
      </c>
      <c r="X198" s="91"/>
      <c r="Y198" s="91"/>
      <c r="Z198" s="91"/>
      <c r="AA198" s="91"/>
      <c r="AB198" s="91"/>
      <c r="AC198" s="91"/>
    </row>
    <row r="199" spans="16:29" ht="15" customHeight="1">
      <c r="P199" s="84"/>
      <c r="Q199" s="85"/>
      <c r="R199" s="97"/>
      <c r="S199" s="40"/>
      <c r="T199" s="86" t="s">
        <v>497</v>
      </c>
      <c r="U199" s="10"/>
      <c r="V199" s="103"/>
      <c r="X199" s="91"/>
      <c r="Y199" s="91"/>
      <c r="Z199" s="91"/>
      <c r="AA199" s="91"/>
      <c r="AB199" s="91"/>
      <c r="AC199" s="91"/>
    </row>
    <row r="200" spans="2:29" ht="15" customHeight="1">
      <c r="B200" s="89" t="s">
        <v>65</v>
      </c>
      <c r="P200" s="84"/>
      <c r="Q200" s="10"/>
      <c r="R200" s="97"/>
      <c r="S200" s="40"/>
      <c r="T200" s="40"/>
      <c r="U200" s="10"/>
      <c r="V200" s="103"/>
      <c r="W200" s="153"/>
      <c r="X200" s="91"/>
      <c r="Y200" s="91"/>
      <c r="Z200" s="91"/>
      <c r="AA200" s="91"/>
      <c r="AB200" s="91"/>
      <c r="AC200" s="91"/>
    </row>
    <row r="201" spans="2:29" ht="15" customHeight="1">
      <c r="B201" s="92" t="s">
        <v>66</v>
      </c>
      <c r="C201" s="92" t="s">
        <v>325</v>
      </c>
      <c r="H201" s="92">
        <v>376400</v>
      </c>
      <c r="I201" s="92">
        <v>380203</v>
      </c>
      <c r="J201" s="92">
        <v>284389</v>
      </c>
      <c r="K201" s="92">
        <v>335810</v>
      </c>
      <c r="L201" s="94">
        <v>375735</v>
      </c>
      <c r="M201" s="94">
        <v>0</v>
      </c>
      <c r="N201" s="94">
        <v>0</v>
      </c>
      <c r="O201" s="150">
        <v>16078</v>
      </c>
      <c r="P201" s="68">
        <v>16078</v>
      </c>
      <c r="Q201" s="95">
        <v>66426</v>
      </c>
      <c r="R201" s="97">
        <v>86426</v>
      </c>
      <c r="S201" s="99">
        <v>106426</v>
      </c>
      <c r="T201" s="40">
        <v>106426</v>
      </c>
      <c r="U201" s="123">
        <v>106426</v>
      </c>
      <c r="V201" s="123">
        <f>106426+(10215-5107)</f>
        <v>111534</v>
      </c>
      <c r="W201" s="123">
        <f>106426+(10215-5107)</f>
        <v>111534</v>
      </c>
      <c r="X201" s="91"/>
      <c r="Y201" s="91"/>
      <c r="Z201" s="91"/>
      <c r="AA201" s="99"/>
      <c r="AB201" s="91"/>
      <c r="AC201" s="91"/>
    </row>
    <row r="202" spans="2:29" ht="15" customHeight="1">
      <c r="B202" s="92" t="s">
        <v>326</v>
      </c>
      <c r="C202" s="92" t="s">
        <v>327</v>
      </c>
      <c r="K202" s="92">
        <v>0</v>
      </c>
      <c r="L202" s="92">
        <v>0</v>
      </c>
      <c r="M202" s="92">
        <v>258990.34</v>
      </c>
      <c r="N202" s="92">
        <v>212993.86</v>
      </c>
      <c r="O202" s="128">
        <v>200000</v>
      </c>
      <c r="P202" s="102">
        <v>164725.66</v>
      </c>
      <c r="Q202" s="10">
        <v>112072.46</v>
      </c>
      <c r="R202" s="127">
        <v>229847.78</v>
      </c>
      <c r="S202" s="162">
        <v>0</v>
      </c>
      <c r="T202" s="104">
        <v>0</v>
      </c>
      <c r="U202" s="104">
        <v>0</v>
      </c>
      <c r="V202" s="104">
        <v>0</v>
      </c>
      <c r="W202" s="104">
        <v>0</v>
      </c>
      <c r="X202" s="91"/>
      <c r="Y202" s="91"/>
      <c r="Z202" s="91"/>
      <c r="AA202" s="99"/>
      <c r="AB202" s="91"/>
      <c r="AC202" s="91"/>
    </row>
    <row r="203" spans="2:29" ht="15" customHeight="1">
      <c r="B203" s="92" t="s">
        <v>328</v>
      </c>
      <c r="C203" s="92" t="s">
        <v>329</v>
      </c>
      <c r="D203" s="92">
        <v>33664</v>
      </c>
      <c r="E203" s="92">
        <v>18000</v>
      </c>
      <c r="F203" s="92">
        <v>16401</v>
      </c>
      <c r="G203" s="92">
        <v>18000</v>
      </c>
      <c r="H203" s="92">
        <v>21426</v>
      </c>
      <c r="I203" s="92">
        <v>18743</v>
      </c>
      <c r="J203" s="92">
        <v>20000</v>
      </c>
      <c r="L203" s="59">
        <v>0</v>
      </c>
      <c r="O203" s="10">
        <v>0</v>
      </c>
      <c r="P203" s="106">
        <v>0</v>
      </c>
      <c r="Q203" s="10">
        <v>0</v>
      </c>
      <c r="R203" s="97">
        <v>0</v>
      </c>
      <c r="S203" s="40"/>
      <c r="T203" s="40">
        <v>0</v>
      </c>
      <c r="U203" s="10">
        <v>0</v>
      </c>
      <c r="V203" s="10">
        <v>0</v>
      </c>
      <c r="W203" s="10">
        <v>0</v>
      </c>
      <c r="X203" s="91"/>
      <c r="Y203" s="91"/>
      <c r="Z203" s="91"/>
      <c r="AA203" s="99"/>
      <c r="AB203" s="91"/>
      <c r="AC203" s="91"/>
    </row>
    <row r="204" spans="2:29" ht="15.75" customHeight="1">
      <c r="B204" s="92" t="s">
        <v>330</v>
      </c>
      <c r="C204" s="92" t="s">
        <v>331</v>
      </c>
      <c r="K204" s="151">
        <v>29265</v>
      </c>
      <c r="L204" s="151">
        <v>21787</v>
      </c>
      <c r="M204" s="92">
        <v>214760</v>
      </c>
      <c r="N204" s="92">
        <v>14054.47</v>
      </c>
      <c r="O204" s="10">
        <v>24983</v>
      </c>
      <c r="P204" s="102">
        <v>11597.75</v>
      </c>
      <c r="Q204" s="10">
        <v>20478.35</v>
      </c>
      <c r="R204" s="97">
        <v>20539.3</v>
      </c>
      <c r="S204" s="40">
        <v>19020</v>
      </c>
      <c r="T204" s="40">
        <v>36188</v>
      </c>
      <c r="U204" s="10">
        <v>24100</v>
      </c>
      <c r="V204" s="10">
        <v>24100</v>
      </c>
      <c r="W204" s="10">
        <v>24100</v>
      </c>
      <c r="X204" s="91"/>
      <c r="Y204" s="91"/>
      <c r="Z204" s="91"/>
      <c r="AA204" s="99"/>
      <c r="AB204" s="91"/>
      <c r="AC204" s="91"/>
    </row>
    <row r="205" spans="2:29" ht="15" customHeight="1">
      <c r="B205" s="92" t="s">
        <v>77</v>
      </c>
      <c r="C205" s="92" t="s">
        <v>332</v>
      </c>
      <c r="D205" s="92">
        <v>6593</v>
      </c>
      <c r="E205" s="92">
        <v>5500</v>
      </c>
      <c r="F205" s="92">
        <v>4094</v>
      </c>
      <c r="G205" s="92">
        <v>5500</v>
      </c>
      <c r="H205" s="92">
        <v>4117</v>
      </c>
      <c r="I205" s="92">
        <v>11260</v>
      </c>
      <c r="J205" s="92">
        <v>11000</v>
      </c>
      <c r="K205" s="92">
        <v>33977</v>
      </c>
      <c r="L205" s="92">
        <v>9802</v>
      </c>
      <c r="M205" s="92">
        <v>15226.57</v>
      </c>
      <c r="N205" s="92">
        <v>1942.33</v>
      </c>
      <c r="O205" s="10">
        <v>1673</v>
      </c>
      <c r="P205" s="102">
        <v>921.47</v>
      </c>
      <c r="Q205" s="10">
        <v>134.15</v>
      </c>
      <c r="R205" s="127">
        <v>133.13</v>
      </c>
      <c r="S205" s="99">
        <v>150</v>
      </c>
      <c r="T205" s="40">
        <v>222.33</v>
      </c>
      <c r="U205" s="10">
        <v>139</v>
      </c>
      <c r="V205" s="10">
        <v>139</v>
      </c>
      <c r="W205" s="10">
        <v>139</v>
      </c>
      <c r="X205" s="91"/>
      <c r="Y205" s="91"/>
      <c r="Z205" s="91"/>
      <c r="AA205" s="99"/>
      <c r="AB205" s="91"/>
      <c r="AC205" s="91"/>
    </row>
    <row r="206" spans="2:29" ht="15" customHeight="1">
      <c r="B206" s="92" t="s">
        <v>333</v>
      </c>
      <c r="C206" s="92" t="s">
        <v>334</v>
      </c>
      <c r="H206" s="92">
        <v>45495.04</v>
      </c>
      <c r="J206" s="92">
        <v>14000</v>
      </c>
      <c r="K206" s="92">
        <v>212509</v>
      </c>
      <c r="L206" s="92">
        <v>100966</v>
      </c>
      <c r="M206" s="92">
        <v>100000</v>
      </c>
      <c r="N206" s="92">
        <v>100000</v>
      </c>
      <c r="O206" s="129">
        <v>100000</v>
      </c>
      <c r="P206" s="163">
        <v>100000</v>
      </c>
      <c r="Q206" s="10">
        <v>0</v>
      </c>
      <c r="R206" s="130">
        <v>0</v>
      </c>
      <c r="S206" s="40">
        <v>0</v>
      </c>
      <c r="T206" s="40">
        <v>0</v>
      </c>
      <c r="U206" s="10">
        <v>0</v>
      </c>
      <c r="V206" s="10">
        <v>0</v>
      </c>
      <c r="W206" s="10">
        <v>0</v>
      </c>
      <c r="X206" s="91"/>
      <c r="Y206" s="91"/>
      <c r="Z206" s="91"/>
      <c r="AA206" s="99"/>
      <c r="AB206" s="91"/>
      <c r="AC206" s="91"/>
    </row>
    <row r="207" spans="2:29" ht="15" customHeight="1">
      <c r="B207" s="92" t="s">
        <v>335</v>
      </c>
      <c r="C207" s="92" t="s">
        <v>336</v>
      </c>
      <c r="H207" s="92">
        <v>404.88</v>
      </c>
      <c r="I207" s="92">
        <v>161</v>
      </c>
      <c r="J207" s="92">
        <v>200</v>
      </c>
      <c r="K207" s="92">
        <v>0</v>
      </c>
      <c r="L207" s="92">
        <v>1685</v>
      </c>
      <c r="M207" s="92">
        <v>656</v>
      </c>
      <c r="N207" s="92">
        <v>0</v>
      </c>
      <c r="O207" s="123">
        <v>2178</v>
      </c>
      <c r="P207" s="102">
        <v>826.89</v>
      </c>
      <c r="Q207" s="10">
        <v>822.06</v>
      </c>
      <c r="R207" s="127">
        <v>96</v>
      </c>
      <c r="S207" s="40">
        <v>0</v>
      </c>
      <c r="T207" s="40">
        <v>498.06</v>
      </c>
      <c r="U207" s="10">
        <v>0</v>
      </c>
      <c r="V207" s="10">
        <v>0</v>
      </c>
      <c r="W207" s="10">
        <v>0</v>
      </c>
      <c r="X207" s="91"/>
      <c r="Y207" s="91"/>
      <c r="Z207" s="91"/>
      <c r="AA207" s="99"/>
      <c r="AB207" s="91"/>
      <c r="AC207" s="91"/>
    </row>
    <row r="208" spans="2:29" ht="15" customHeight="1">
      <c r="B208" s="92" t="s">
        <v>90</v>
      </c>
      <c r="C208" s="92" t="s">
        <v>337</v>
      </c>
      <c r="K208" s="92">
        <v>730</v>
      </c>
      <c r="L208" s="92">
        <v>630</v>
      </c>
      <c r="M208" s="92">
        <v>0</v>
      </c>
      <c r="N208" s="92">
        <v>0</v>
      </c>
      <c r="O208" s="10">
        <v>75</v>
      </c>
      <c r="P208" s="102">
        <v>0</v>
      </c>
      <c r="Q208" s="10">
        <v>50</v>
      </c>
      <c r="R208" s="127">
        <v>0</v>
      </c>
      <c r="S208" s="40">
        <v>0</v>
      </c>
      <c r="T208" s="40">
        <v>0</v>
      </c>
      <c r="U208" s="10">
        <v>0</v>
      </c>
      <c r="V208" s="10">
        <v>0</v>
      </c>
      <c r="W208" s="10">
        <v>0</v>
      </c>
      <c r="X208" s="91"/>
      <c r="Y208" s="91"/>
      <c r="Z208" s="91"/>
      <c r="AA208" s="99"/>
      <c r="AB208" s="91"/>
      <c r="AC208" s="91"/>
    </row>
    <row r="209" spans="2:29" ht="15" customHeight="1">
      <c r="B209" s="92" t="s">
        <v>92</v>
      </c>
      <c r="C209" s="92" t="s">
        <v>338</v>
      </c>
      <c r="E209" s="92">
        <v>0</v>
      </c>
      <c r="F209" s="92">
        <v>7425</v>
      </c>
      <c r="G209" s="92">
        <v>9000</v>
      </c>
      <c r="H209" s="92">
        <v>630</v>
      </c>
      <c r="I209" s="92">
        <v>0</v>
      </c>
      <c r="J209" s="92">
        <v>0</v>
      </c>
      <c r="K209" s="92">
        <v>0</v>
      </c>
      <c r="L209" s="92">
        <v>13455</v>
      </c>
      <c r="M209" s="92">
        <v>3510</v>
      </c>
      <c r="N209" s="92">
        <v>0</v>
      </c>
      <c r="O209" s="10">
        <v>0</v>
      </c>
      <c r="P209" s="102">
        <v>0</v>
      </c>
      <c r="Q209" s="10">
        <v>0</v>
      </c>
      <c r="R209" s="127">
        <v>0</v>
      </c>
      <c r="S209" s="40"/>
      <c r="T209" s="40">
        <v>0</v>
      </c>
      <c r="U209" s="10">
        <v>0</v>
      </c>
      <c r="V209" s="10">
        <v>0</v>
      </c>
      <c r="W209" s="10">
        <v>0</v>
      </c>
      <c r="X209" s="91"/>
      <c r="Y209" s="91"/>
      <c r="Z209" s="91"/>
      <c r="AA209" s="99"/>
      <c r="AB209" s="91"/>
      <c r="AC209" s="91"/>
    </row>
    <row r="210" spans="2:29" ht="15" customHeight="1">
      <c r="B210" s="92" t="s">
        <v>94</v>
      </c>
      <c r="C210" s="92" t="s">
        <v>339</v>
      </c>
      <c r="F210" s="92">
        <v>2816</v>
      </c>
      <c r="G210" s="92">
        <v>0</v>
      </c>
      <c r="H210" s="92">
        <v>0</v>
      </c>
      <c r="I210" s="92">
        <v>0</v>
      </c>
      <c r="J210" s="92">
        <v>0</v>
      </c>
      <c r="K210" s="92">
        <v>5090</v>
      </c>
      <c r="L210" s="92">
        <v>4063</v>
      </c>
      <c r="M210" s="92">
        <v>0</v>
      </c>
      <c r="N210" s="92">
        <v>0</v>
      </c>
      <c r="O210" s="10">
        <v>3445</v>
      </c>
      <c r="P210" s="102">
        <v>0</v>
      </c>
      <c r="Q210" s="10">
        <v>2617.14</v>
      </c>
      <c r="R210" s="127">
        <v>0</v>
      </c>
      <c r="S210" s="40">
        <v>0</v>
      </c>
      <c r="T210" s="40">
        <v>19429.62</v>
      </c>
      <c r="U210" s="10">
        <v>0</v>
      </c>
      <c r="V210" s="10">
        <v>0</v>
      </c>
      <c r="W210" s="10">
        <v>0</v>
      </c>
      <c r="X210" s="91"/>
      <c r="Y210" s="91"/>
      <c r="Z210" s="91"/>
      <c r="AA210" s="99"/>
      <c r="AB210" s="91"/>
      <c r="AC210" s="91"/>
    </row>
    <row r="211" spans="2:29" ht="15" customHeight="1">
      <c r="B211" s="92" t="s">
        <v>340</v>
      </c>
      <c r="C211" s="92" t="s">
        <v>341</v>
      </c>
      <c r="H211" s="92">
        <v>0</v>
      </c>
      <c r="I211" s="92">
        <v>0</v>
      </c>
      <c r="J211" s="92">
        <v>0</v>
      </c>
      <c r="K211" s="92">
        <v>724</v>
      </c>
      <c r="L211" s="92">
        <v>71</v>
      </c>
      <c r="M211" s="92">
        <v>0</v>
      </c>
      <c r="N211" s="92">
        <v>0</v>
      </c>
      <c r="O211" s="10">
        <v>0</v>
      </c>
      <c r="P211" s="102">
        <v>0</v>
      </c>
      <c r="Q211" s="10">
        <v>0</v>
      </c>
      <c r="R211" s="127">
        <v>0</v>
      </c>
      <c r="S211" s="40">
        <v>0</v>
      </c>
      <c r="T211" s="40">
        <v>0</v>
      </c>
      <c r="U211" s="10">
        <v>0</v>
      </c>
      <c r="V211" s="10">
        <v>0</v>
      </c>
      <c r="W211" s="10">
        <v>0</v>
      </c>
      <c r="X211" s="91"/>
      <c r="Y211" s="91"/>
      <c r="Z211" s="91"/>
      <c r="AA211" s="99"/>
      <c r="AB211" s="91"/>
      <c r="AC211" s="91"/>
    </row>
    <row r="212" spans="2:29" ht="15" customHeight="1">
      <c r="B212" s="92" t="s">
        <v>342</v>
      </c>
      <c r="C212" s="92" t="s">
        <v>343</v>
      </c>
      <c r="D212" s="92">
        <v>0</v>
      </c>
      <c r="E212" s="92">
        <v>15000</v>
      </c>
      <c r="F212" s="92">
        <v>13197</v>
      </c>
      <c r="G212" s="92">
        <v>15000</v>
      </c>
      <c r="H212" s="92">
        <v>0</v>
      </c>
      <c r="I212" s="92">
        <v>0</v>
      </c>
      <c r="J212" s="92">
        <v>0</v>
      </c>
      <c r="L212" s="59">
        <v>0</v>
      </c>
      <c r="M212" s="101">
        <v>100000</v>
      </c>
      <c r="O212" s="10">
        <v>44644</v>
      </c>
      <c r="P212" s="106">
        <v>0</v>
      </c>
      <c r="Q212" s="10">
        <v>0</v>
      </c>
      <c r="R212" s="127">
        <v>0</v>
      </c>
      <c r="S212" s="40"/>
      <c r="T212" s="40">
        <v>0</v>
      </c>
      <c r="U212" s="10">
        <v>0</v>
      </c>
      <c r="V212" s="10">
        <v>0</v>
      </c>
      <c r="W212" s="10">
        <v>0</v>
      </c>
      <c r="X212" s="91"/>
      <c r="Y212" s="91"/>
      <c r="Z212" s="91"/>
      <c r="AA212" s="99"/>
      <c r="AB212" s="91"/>
      <c r="AC212" s="91"/>
    </row>
    <row r="213" spans="2:29" ht="15" customHeight="1">
      <c r="B213" s="92" t="s">
        <v>344</v>
      </c>
      <c r="C213" s="92" t="s">
        <v>345</v>
      </c>
      <c r="E213" s="92">
        <v>0</v>
      </c>
      <c r="G213" s="92">
        <v>75000</v>
      </c>
      <c r="H213" s="92">
        <v>0</v>
      </c>
      <c r="I213" s="92">
        <v>45926</v>
      </c>
      <c r="K213" s="92">
        <v>0</v>
      </c>
      <c r="L213" s="92">
        <v>0</v>
      </c>
      <c r="M213" s="92">
        <v>0</v>
      </c>
      <c r="N213" s="92">
        <v>0</v>
      </c>
      <c r="O213" s="10">
        <v>0</v>
      </c>
      <c r="P213" s="102">
        <v>0</v>
      </c>
      <c r="Q213" s="10">
        <v>0</v>
      </c>
      <c r="R213" s="127">
        <v>0</v>
      </c>
      <c r="S213" s="40">
        <v>0</v>
      </c>
      <c r="T213" s="40">
        <v>0</v>
      </c>
      <c r="U213" s="10">
        <v>0</v>
      </c>
      <c r="V213" s="10">
        <v>0</v>
      </c>
      <c r="W213" s="10">
        <v>0</v>
      </c>
      <c r="X213" s="91"/>
      <c r="Y213" s="91"/>
      <c r="Z213" s="91"/>
      <c r="AA213" s="99"/>
      <c r="AB213" s="91"/>
      <c r="AC213" s="91"/>
    </row>
    <row r="214" spans="2:29" ht="15" customHeight="1">
      <c r="B214" s="92" t="s">
        <v>346</v>
      </c>
      <c r="C214" s="92" t="s">
        <v>347</v>
      </c>
      <c r="H214" s="92">
        <v>755</v>
      </c>
      <c r="I214" s="92">
        <v>2353</v>
      </c>
      <c r="J214" s="92">
        <v>0</v>
      </c>
      <c r="K214" s="92">
        <v>0</v>
      </c>
      <c r="L214" s="92">
        <v>0</v>
      </c>
      <c r="M214" s="92">
        <v>0</v>
      </c>
      <c r="N214" s="92">
        <v>0</v>
      </c>
      <c r="O214" s="10">
        <v>0</v>
      </c>
      <c r="P214" s="102">
        <v>0</v>
      </c>
      <c r="Q214" s="10">
        <v>0</v>
      </c>
      <c r="R214" s="127">
        <v>0</v>
      </c>
      <c r="S214" s="40">
        <v>0</v>
      </c>
      <c r="T214" s="40">
        <v>0</v>
      </c>
      <c r="U214" s="10">
        <v>0</v>
      </c>
      <c r="V214" s="10">
        <v>0</v>
      </c>
      <c r="W214" s="10">
        <v>0</v>
      </c>
      <c r="X214" s="91"/>
      <c r="Y214" s="91"/>
      <c r="Z214" s="91"/>
      <c r="AA214" s="99"/>
      <c r="AB214" s="91"/>
      <c r="AC214" s="91"/>
    </row>
    <row r="215" spans="2:29" ht="15" customHeight="1">
      <c r="B215" s="92" t="s">
        <v>348</v>
      </c>
      <c r="C215" s="92" t="s">
        <v>349</v>
      </c>
      <c r="D215" s="92" t="s">
        <v>350</v>
      </c>
      <c r="G215" s="92">
        <v>0</v>
      </c>
      <c r="H215" s="92">
        <v>0</v>
      </c>
      <c r="I215" s="92">
        <v>0</v>
      </c>
      <c r="K215" s="92">
        <v>0</v>
      </c>
      <c r="L215" s="92">
        <v>0</v>
      </c>
      <c r="M215" s="92">
        <v>0</v>
      </c>
      <c r="N215" s="92">
        <v>0</v>
      </c>
      <c r="O215" s="10">
        <v>0</v>
      </c>
      <c r="P215" s="102">
        <v>0</v>
      </c>
      <c r="Q215" s="10">
        <v>0</v>
      </c>
      <c r="R215" s="127">
        <v>0</v>
      </c>
      <c r="S215" s="40">
        <v>0</v>
      </c>
      <c r="T215" s="40">
        <v>0</v>
      </c>
      <c r="U215" s="10">
        <v>0</v>
      </c>
      <c r="V215" s="10">
        <v>0</v>
      </c>
      <c r="W215" s="10">
        <v>0</v>
      </c>
      <c r="X215" s="91"/>
      <c r="Y215" s="91"/>
      <c r="Z215" s="91"/>
      <c r="AA215" s="99" t="s">
        <v>351</v>
      </c>
      <c r="AB215" s="91"/>
      <c r="AC215" s="91"/>
    </row>
    <row r="216" spans="2:29" ht="15" customHeight="1">
      <c r="B216" s="92" t="s">
        <v>352</v>
      </c>
      <c r="C216" s="92" t="s">
        <v>353</v>
      </c>
      <c r="D216" s="92"/>
      <c r="G216" s="92"/>
      <c r="H216" s="92"/>
      <c r="I216" s="92"/>
      <c r="K216" s="92"/>
      <c r="L216" s="92"/>
      <c r="M216" s="92"/>
      <c r="N216" s="92"/>
      <c r="O216" s="10"/>
      <c r="P216" s="102"/>
      <c r="Q216" s="10">
        <v>48776.98</v>
      </c>
      <c r="R216" s="97">
        <v>151223.02</v>
      </c>
      <c r="S216" s="99">
        <v>150000</v>
      </c>
      <c r="T216" s="40">
        <v>150000</v>
      </c>
      <c r="U216" s="10">
        <f>U286</f>
        <v>150000</v>
      </c>
      <c r="V216" s="10">
        <v>150000</v>
      </c>
      <c r="W216" s="10">
        <v>150000</v>
      </c>
      <c r="X216" s="91"/>
      <c r="Y216" s="91"/>
      <c r="Z216" s="91"/>
      <c r="AA216" s="99"/>
      <c r="AB216" s="91"/>
      <c r="AC216" s="91"/>
    </row>
    <row r="217" spans="2:29" ht="15" customHeight="1">
      <c r="B217" s="92" t="s">
        <v>354</v>
      </c>
      <c r="C217" s="126" t="s">
        <v>355</v>
      </c>
      <c r="O217" s="10"/>
      <c r="P217" s="106"/>
      <c r="Q217" s="10"/>
      <c r="R217" s="97">
        <v>0</v>
      </c>
      <c r="S217" s="40">
        <v>0</v>
      </c>
      <c r="T217" s="40">
        <v>0</v>
      </c>
      <c r="U217" s="10">
        <v>0</v>
      </c>
      <c r="V217" s="10">
        <v>0</v>
      </c>
      <c r="W217" s="10">
        <v>0</v>
      </c>
      <c r="X217" s="91"/>
      <c r="Y217" s="91"/>
      <c r="Z217" s="91"/>
      <c r="AA217" s="99"/>
      <c r="AB217" s="91"/>
      <c r="AC217" s="91"/>
    </row>
    <row r="218" spans="2:29" ht="15" customHeight="1">
      <c r="B218" s="92"/>
      <c r="C218" s="126"/>
      <c r="O218" s="10"/>
      <c r="P218" s="106"/>
      <c r="Q218" s="10"/>
      <c r="R218" s="97"/>
      <c r="S218" s="40"/>
      <c r="T218" s="40"/>
      <c r="U218" s="10"/>
      <c r="V218" s="10"/>
      <c r="W218" s="10"/>
      <c r="X218" s="91"/>
      <c r="Y218" s="91"/>
      <c r="Z218" s="91"/>
      <c r="AA218" s="91"/>
      <c r="AB218" s="91"/>
      <c r="AC218" s="91"/>
    </row>
    <row r="219" spans="2:29" ht="15.75" customHeight="1">
      <c r="B219" s="94" t="s">
        <v>356</v>
      </c>
      <c r="D219" s="94" t="e">
        <f>NA()</f>
        <v>#N/A</v>
      </c>
      <c r="E219" s="94" t="e">
        <f>NA()</f>
        <v>#N/A</v>
      </c>
      <c r="F219" s="94" t="e">
        <f>NA()</f>
        <v>#N/A</v>
      </c>
      <c r="G219" s="94" t="e">
        <f>NA()</f>
        <v>#N/A</v>
      </c>
      <c r="H219" s="94">
        <f>SUM(H201:H215)</f>
        <v>449227.92</v>
      </c>
      <c r="I219" s="94">
        <f>SUM(I201:I215)</f>
        <v>458646</v>
      </c>
      <c r="J219" s="94">
        <f>SUM(J201:J215)</f>
        <v>329589</v>
      </c>
      <c r="K219" s="94">
        <f>SUM(K201:K215)</f>
        <v>618105</v>
      </c>
      <c r="L219" s="164">
        <f>SUM(L201:L215)</f>
        <v>528194</v>
      </c>
      <c r="M219" s="94">
        <f>SUM(M201:M217)</f>
        <v>693142.9099999999</v>
      </c>
      <c r="N219" s="94">
        <f>SUM(N201:N215)</f>
        <v>328990.66</v>
      </c>
      <c r="O219" s="94">
        <f>SUM(O201:O215)</f>
        <v>393076</v>
      </c>
      <c r="P219" s="68">
        <f>SUM(P201:P215)</f>
        <v>294149.77</v>
      </c>
      <c r="Q219" s="94">
        <f aca="true" t="shared" si="6" ref="Q219:V219">SUM(Q201:Q217)</f>
        <v>251377.14000000004</v>
      </c>
      <c r="R219" s="141">
        <f t="shared" si="6"/>
        <v>488265.23</v>
      </c>
      <c r="S219" s="141">
        <f t="shared" si="6"/>
        <v>275596</v>
      </c>
      <c r="T219" s="141">
        <f t="shared" si="6"/>
        <v>312764.01</v>
      </c>
      <c r="U219" s="141">
        <f t="shared" si="6"/>
        <v>280665</v>
      </c>
      <c r="V219" s="141">
        <f t="shared" si="6"/>
        <v>285773</v>
      </c>
      <c r="W219" s="141">
        <f>SUM(W201:W217)</f>
        <v>285773</v>
      </c>
      <c r="X219" s="91"/>
      <c r="Y219" s="91"/>
      <c r="Z219" s="91"/>
      <c r="AA219" s="91"/>
      <c r="AB219" s="91"/>
      <c r="AC219" s="91"/>
    </row>
    <row r="220" spans="16:29" ht="15" customHeight="1">
      <c r="P220" s="84"/>
      <c r="Q220" s="10"/>
      <c r="R220" s="97"/>
      <c r="S220" s="40"/>
      <c r="T220" s="40"/>
      <c r="U220" s="10"/>
      <c r="V220" s="103"/>
      <c r="W220" s="153"/>
      <c r="X220" s="91"/>
      <c r="Y220" s="91"/>
      <c r="Z220" s="91"/>
      <c r="AA220" s="91"/>
      <c r="AB220" s="91"/>
      <c r="AC220" s="91"/>
    </row>
    <row r="221" spans="2:29" ht="15.75" customHeight="1">
      <c r="B221" s="89" t="s">
        <v>273</v>
      </c>
      <c r="P221" s="165"/>
      <c r="Q221" s="85"/>
      <c r="R221" s="97"/>
      <c r="S221" s="40"/>
      <c r="T221" s="40"/>
      <c r="U221" s="10"/>
      <c r="V221" s="103"/>
      <c r="W221" s="153"/>
      <c r="X221" s="91"/>
      <c r="Y221" s="91"/>
      <c r="Z221" s="91"/>
      <c r="AA221" s="91"/>
      <c r="AB221" s="91"/>
      <c r="AC221" s="91"/>
    </row>
    <row r="222" spans="4:29" ht="15" customHeight="1">
      <c r="D222" s="68" t="s">
        <v>47</v>
      </c>
      <c r="E222" s="68" t="s">
        <v>48</v>
      </c>
      <c r="F222" s="68">
        <v>2002</v>
      </c>
      <c r="G222" s="68" t="s">
        <v>49</v>
      </c>
      <c r="H222" s="68" t="s">
        <v>50</v>
      </c>
      <c r="I222" s="68" t="s">
        <v>51</v>
      </c>
      <c r="J222" s="68" t="s">
        <v>52</v>
      </c>
      <c r="K222" s="69">
        <v>2007</v>
      </c>
      <c r="L222" s="69">
        <v>2008</v>
      </c>
      <c r="M222" s="69">
        <v>2009</v>
      </c>
      <c r="N222" s="69">
        <v>2010</v>
      </c>
      <c r="O222" s="70">
        <v>2011</v>
      </c>
      <c r="P222" s="166">
        <v>2012</v>
      </c>
      <c r="Q222" s="65" t="s">
        <v>53</v>
      </c>
      <c r="R222" s="65" t="s">
        <v>53</v>
      </c>
      <c r="S222" s="72" t="s">
        <v>54</v>
      </c>
      <c r="T222" s="114" t="s">
        <v>53</v>
      </c>
      <c r="U222" s="115" t="s">
        <v>55</v>
      </c>
      <c r="V222" s="74" t="s">
        <v>56</v>
      </c>
      <c r="W222" s="75" t="s">
        <v>57</v>
      </c>
      <c r="X222" s="91"/>
      <c r="Y222" s="91"/>
      <c r="Z222" s="91"/>
      <c r="AA222" s="91"/>
      <c r="AB222" s="91"/>
      <c r="AC222" s="91"/>
    </row>
    <row r="223" spans="3:29" ht="15" customHeight="1">
      <c r="C223" s="68" t="s">
        <v>59</v>
      </c>
      <c r="D223" s="68" t="s">
        <v>53</v>
      </c>
      <c r="E223" s="68" t="s">
        <v>60</v>
      </c>
      <c r="F223" s="68" t="s">
        <v>53</v>
      </c>
      <c r="G223" s="68" t="s">
        <v>60</v>
      </c>
      <c r="H223" s="68" t="s">
        <v>60</v>
      </c>
      <c r="I223" s="68" t="s">
        <v>60</v>
      </c>
      <c r="J223" s="77" t="s">
        <v>61</v>
      </c>
      <c r="K223" s="77" t="s">
        <v>53</v>
      </c>
      <c r="L223" s="77" t="s">
        <v>53</v>
      </c>
      <c r="M223" s="77" t="s">
        <v>53</v>
      </c>
      <c r="N223" s="79" t="s">
        <v>53</v>
      </c>
      <c r="O223" s="80" t="s">
        <v>53</v>
      </c>
      <c r="P223" s="78" t="s">
        <v>357</v>
      </c>
      <c r="Q223" s="71">
        <v>2013</v>
      </c>
      <c r="R223" s="71">
        <v>2014</v>
      </c>
      <c r="S223" s="82" t="s">
        <v>62</v>
      </c>
      <c r="T223" s="117">
        <v>2015</v>
      </c>
      <c r="U223" s="118" t="s">
        <v>63</v>
      </c>
      <c r="V223" s="118" t="s">
        <v>63</v>
      </c>
      <c r="W223" s="75" t="s">
        <v>63</v>
      </c>
      <c r="X223" s="91"/>
      <c r="Y223" s="91"/>
      <c r="Z223" s="91"/>
      <c r="AA223" s="91"/>
      <c r="AB223" s="91"/>
      <c r="AC223" s="91"/>
    </row>
    <row r="224" spans="2:29" ht="15" customHeight="1">
      <c r="B224" s="64" t="s">
        <v>58</v>
      </c>
      <c r="C224" s="68"/>
      <c r="D224" s="68"/>
      <c r="E224" s="68"/>
      <c r="F224" s="68"/>
      <c r="G224" s="68"/>
      <c r="H224" s="68"/>
      <c r="I224" s="68"/>
      <c r="J224" s="77"/>
      <c r="K224" s="77"/>
      <c r="L224" s="77"/>
      <c r="M224" s="77"/>
      <c r="N224" s="79"/>
      <c r="O224" s="80"/>
      <c r="P224" s="78"/>
      <c r="Q224" s="167"/>
      <c r="R224" s="83"/>
      <c r="S224" s="40"/>
      <c r="T224" s="148" t="s">
        <v>497</v>
      </c>
      <c r="U224" s="10"/>
      <c r="V224" s="103"/>
      <c r="W224" s="235" t="s">
        <v>502</v>
      </c>
      <c r="X224" s="91"/>
      <c r="Y224" s="91"/>
      <c r="Z224" s="91"/>
      <c r="AA224" s="91"/>
      <c r="AB224" s="91"/>
      <c r="AC224" s="91"/>
    </row>
    <row r="225" spans="2:29" ht="15" customHeight="1">
      <c r="B225" s="92" t="s">
        <v>358</v>
      </c>
      <c r="C225" s="168" t="s">
        <v>359</v>
      </c>
      <c r="D225" s="92">
        <v>10543</v>
      </c>
      <c r="E225" s="92">
        <v>3000</v>
      </c>
      <c r="F225" s="92">
        <v>6152</v>
      </c>
      <c r="G225" s="92">
        <v>10000</v>
      </c>
      <c r="H225" s="92">
        <v>5000</v>
      </c>
      <c r="I225" s="92">
        <v>0</v>
      </c>
      <c r="J225" s="92">
        <v>3000</v>
      </c>
      <c r="K225" s="92">
        <v>0</v>
      </c>
      <c r="L225" s="92">
        <v>6954</v>
      </c>
      <c r="M225" s="92">
        <v>0</v>
      </c>
      <c r="N225" s="92">
        <v>23160</v>
      </c>
      <c r="O225" s="10">
        <v>12846</v>
      </c>
      <c r="P225" s="102">
        <v>1170.91</v>
      </c>
      <c r="Q225" s="169">
        <v>3082.63</v>
      </c>
      <c r="R225" s="120">
        <v>0</v>
      </c>
      <c r="S225" s="99">
        <v>4000</v>
      </c>
      <c r="T225" s="40">
        <v>238.07</v>
      </c>
      <c r="U225" s="10">
        <v>10000</v>
      </c>
      <c r="V225" s="10">
        <v>10000</v>
      </c>
      <c r="W225" s="10">
        <v>10000</v>
      </c>
      <c r="X225" s="91"/>
      <c r="Y225" s="91"/>
      <c r="Z225" s="91"/>
      <c r="AA225" s="99"/>
      <c r="AB225" s="91"/>
      <c r="AC225" s="91"/>
    </row>
    <row r="226" spans="2:29" ht="15.75" customHeight="1">
      <c r="B226" s="92" t="s">
        <v>280</v>
      </c>
      <c r="C226" s="92" t="s">
        <v>360</v>
      </c>
      <c r="I226" s="92">
        <v>0</v>
      </c>
      <c r="O226" s="123">
        <v>0</v>
      </c>
      <c r="P226" s="171">
        <v>0</v>
      </c>
      <c r="Q226" s="123">
        <v>0</v>
      </c>
      <c r="R226" s="99">
        <v>0</v>
      </c>
      <c r="S226" s="99">
        <v>420</v>
      </c>
      <c r="T226" s="40">
        <v>0</v>
      </c>
      <c r="U226" s="10">
        <v>0</v>
      </c>
      <c r="V226" s="10">
        <v>0</v>
      </c>
      <c r="W226" s="10">
        <v>0</v>
      </c>
      <c r="X226" s="91"/>
      <c r="Y226" s="91"/>
      <c r="Z226" s="91"/>
      <c r="AA226" s="99"/>
      <c r="AB226" s="91"/>
      <c r="AC226" s="91"/>
    </row>
    <row r="227" spans="2:29" ht="15" customHeight="1">
      <c r="B227" s="92" t="s">
        <v>119</v>
      </c>
      <c r="C227" s="92" t="s">
        <v>361</v>
      </c>
      <c r="D227" s="92">
        <v>22914</v>
      </c>
      <c r="E227" s="92">
        <v>133000</v>
      </c>
      <c r="F227" s="92">
        <v>215378</v>
      </c>
      <c r="G227" s="92">
        <v>25000</v>
      </c>
      <c r="H227" s="92">
        <v>38702.1</v>
      </c>
      <c r="I227" s="92">
        <v>176735</v>
      </c>
      <c r="J227" s="92">
        <v>18005</v>
      </c>
      <c r="K227" s="92">
        <v>54463</v>
      </c>
      <c r="L227" s="92">
        <v>350790</v>
      </c>
      <c r="M227" s="92">
        <v>42501</v>
      </c>
      <c r="N227" s="92">
        <v>103.98</v>
      </c>
      <c r="O227" s="128">
        <v>44644</v>
      </c>
      <c r="P227" s="102">
        <v>100000</v>
      </c>
      <c r="Q227" s="129">
        <v>28000</v>
      </c>
      <c r="R227" s="97">
        <v>63168.82</v>
      </c>
      <c r="S227" s="40">
        <v>57548</v>
      </c>
      <c r="T227" s="40">
        <v>431</v>
      </c>
      <c r="U227" s="10">
        <v>45271</v>
      </c>
      <c r="V227" s="10">
        <v>45271</v>
      </c>
      <c r="W227" s="10">
        <v>45271</v>
      </c>
      <c r="X227" s="91"/>
      <c r="Y227" s="91"/>
      <c r="Z227" s="91"/>
      <c r="AA227" s="99"/>
      <c r="AB227" s="91"/>
      <c r="AC227" s="91"/>
    </row>
    <row r="228" spans="2:29" ht="15.75" customHeight="1">
      <c r="B228" s="92" t="s">
        <v>362</v>
      </c>
      <c r="C228" s="172" t="s">
        <v>363</v>
      </c>
      <c r="D228" s="92">
        <v>50129</v>
      </c>
      <c r="E228" s="92">
        <v>55000</v>
      </c>
      <c r="F228" s="92">
        <v>51848</v>
      </c>
      <c r="G228" s="92">
        <v>53000</v>
      </c>
      <c r="H228" s="92">
        <v>29244.86</v>
      </c>
      <c r="I228" s="92">
        <v>57293</v>
      </c>
      <c r="J228" s="92">
        <v>60000</v>
      </c>
      <c r="K228" s="92">
        <v>475</v>
      </c>
      <c r="L228" s="92">
        <v>38939</v>
      </c>
      <c r="M228" s="92">
        <v>12022.51</v>
      </c>
      <c r="N228" s="92">
        <v>42495.49</v>
      </c>
      <c r="O228" s="10">
        <v>46528</v>
      </c>
      <c r="P228" s="102">
        <v>35803.21</v>
      </c>
      <c r="Q228" s="128">
        <v>27150.89</v>
      </c>
      <c r="R228" s="97">
        <v>47634.97</v>
      </c>
      <c r="S228" s="40">
        <v>36494</v>
      </c>
      <c r="T228" s="40">
        <v>43492</v>
      </c>
      <c r="U228" s="10">
        <v>40438</v>
      </c>
      <c r="V228" s="10">
        <v>40438</v>
      </c>
      <c r="W228" s="10">
        <v>40438</v>
      </c>
      <c r="X228" s="91"/>
      <c r="Y228" s="91"/>
      <c r="Z228" s="91"/>
      <c r="AA228" s="99"/>
      <c r="AB228" s="91"/>
      <c r="AC228" s="91"/>
    </row>
    <row r="229" spans="2:29" ht="15.75" customHeight="1">
      <c r="B229" s="92" t="s">
        <v>364</v>
      </c>
      <c r="C229" s="92" t="s">
        <v>365</v>
      </c>
      <c r="D229" s="92">
        <v>146780</v>
      </c>
      <c r="E229" s="92">
        <v>140000</v>
      </c>
      <c r="F229" s="92">
        <v>140251</v>
      </c>
      <c r="G229" s="92">
        <v>158000</v>
      </c>
      <c r="H229" s="92">
        <v>132045.79</v>
      </c>
      <c r="I229" s="92">
        <v>104812</v>
      </c>
      <c r="J229" s="92">
        <v>135000</v>
      </c>
      <c r="K229" s="92">
        <v>131637</v>
      </c>
      <c r="L229" s="92">
        <v>116223</v>
      </c>
      <c r="M229" s="92">
        <v>114713.16</v>
      </c>
      <c r="N229" s="92">
        <v>107172.16</v>
      </c>
      <c r="O229" s="10">
        <v>100632</v>
      </c>
      <c r="P229" s="102">
        <v>207570.4</v>
      </c>
      <c r="Q229" s="10">
        <v>86848.79</v>
      </c>
      <c r="R229" s="97">
        <v>69240.1</v>
      </c>
      <c r="S229" s="40">
        <v>131684</v>
      </c>
      <c r="T229" s="40">
        <v>65075</v>
      </c>
      <c r="U229" s="10">
        <v>85574</v>
      </c>
      <c r="V229" s="10">
        <v>85574</v>
      </c>
      <c r="W229" s="10">
        <v>85574</v>
      </c>
      <c r="X229" s="91"/>
      <c r="Y229" s="91"/>
      <c r="Z229" s="91"/>
      <c r="AA229" s="99"/>
      <c r="AB229" s="91"/>
      <c r="AC229" s="91"/>
    </row>
    <row r="230" spans="2:29" ht="15" customHeight="1">
      <c r="B230" s="92" t="s">
        <v>121</v>
      </c>
      <c r="C230" s="172" t="s">
        <v>366</v>
      </c>
      <c r="D230" s="92">
        <v>88173</v>
      </c>
      <c r="E230" s="92">
        <v>70000</v>
      </c>
      <c r="F230" s="92">
        <v>61022</v>
      </c>
      <c r="G230" s="92">
        <v>70000</v>
      </c>
      <c r="H230" s="92">
        <v>53355.45</v>
      </c>
      <c r="I230" s="92">
        <v>78941</v>
      </c>
      <c r="J230" s="92">
        <v>82500</v>
      </c>
      <c r="K230" s="92">
        <v>125046</v>
      </c>
      <c r="L230" s="92">
        <v>82146</v>
      </c>
      <c r="M230" s="92">
        <v>76877.55</v>
      </c>
      <c r="N230" s="92">
        <v>81928.49</v>
      </c>
      <c r="O230" s="10">
        <v>87908</v>
      </c>
      <c r="P230" s="102">
        <v>84214.9</v>
      </c>
      <c r="Q230" s="10">
        <v>77984.84</v>
      </c>
      <c r="R230" s="97">
        <v>76003.14</v>
      </c>
      <c r="S230" s="40">
        <v>83369</v>
      </c>
      <c r="T230" s="40">
        <v>25905</v>
      </c>
      <c r="U230" s="10">
        <v>80632</v>
      </c>
      <c r="V230" s="10">
        <v>80632</v>
      </c>
      <c r="W230" s="10">
        <v>80632</v>
      </c>
      <c r="X230" s="91"/>
      <c r="Y230" s="91"/>
      <c r="Z230" s="91"/>
      <c r="AA230" s="99"/>
      <c r="AB230" s="91"/>
      <c r="AC230" s="91"/>
    </row>
    <row r="231" spans="2:29" ht="15" customHeight="1">
      <c r="B231" s="92" t="s">
        <v>210</v>
      </c>
      <c r="C231" s="92" t="s">
        <v>367</v>
      </c>
      <c r="D231" s="92">
        <v>1151</v>
      </c>
      <c r="E231" s="92">
        <v>1150</v>
      </c>
      <c r="F231" s="92">
        <v>1300</v>
      </c>
      <c r="G231" s="92">
        <v>3000</v>
      </c>
      <c r="H231" s="92">
        <v>14900</v>
      </c>
      <c r="I231" s="92">
        <v>13300</v>
      </c>
      <c r="J231" s="92">
        <v>13545</v>
      </c>
      <c r="K231" s="92">
        <v>14270</v>
      </c>
      <c r="L231" s="92">
        <v>11359</v>
      </c>
      <c r="M231" s="92">
        <v>8980</v>
      </c>
      <c r="N231" s="92">
        <v>8033</v>
      </c>
      <c r="O231" s="128">
        <v>17088</v>
      </c>
      <c r="P231" s="102">
        <v>14726.69</v>
      </c>
      <c r="Q231" s="10">
        <v>10599.51</v>
      </c>
      <c r="R231" s="97">
        <v>15231.85</v>
      </c>
      <c r="S231" s="40">
        <v>17074.42</v>
      </c>
      <c r="T231" s="40">
        <v>5105.53</v>
      </c>
      <c r="U231" s="121">
        <v>5107</v>
      </c>
      <c r="V231" s="236">
        <v>10215</v>
      </c>
      <c r="W231" s="123">
        <v>10215</v>
      </c>
      <c r="X231" s="91"/>
      <c r="Y231" s="91"/>
      <c r="Z231" s="91"/>
      <c r="AA231" s="99"/>
      <c r="AB231" s="91"/>
      <c r="AC231" s="91"/>
    </row>
    <row r="232" spans="2:29" ht="15" customHeight="1">
      <c r="B232" s="92" t="s">
        <v>214</v>
      </c>
      <c r="C232" s="92" t="s">
        <v>368</v>
      </c>
      <c r="D232" s="92">
        <v>11229</v>
      </c>
      <c r="E232" s="92">
        <v>11250</v>
      </c>
      <c r="F232" s="92">
        <v>10828</v>
      </c>
      <c r="G232" s="92">
        <v>13000</v>
      </c>
      <c r="H232" s="92">
        <v>9145.99</v>
      </c>
      <c r="I232" s="92">
        <v>7336</v>
      </c>
      <c r="J232" s="92">
        <v>12240</v>
      </c>
      <c r="K232" s="92">
        <v>10093</v>
      </c>
      <c r="L232" s="92">
        <v>8908</v>
      </c>
      <c r="M232" s="92">
        <v>8775.56</v>
      </c>
      <c r="N232" s="92">
        <v>8198.53</v>
      </c>
      <c r="O232" s="10">
        <v>7122</v>
      </c>
      <c r="P232" s="102">
        <v>5918.93</v>
      </c>
      <c r="Q232" s="10">
        <v>6630</v>
      </c>
      <c r="R232" s="97">
        <v>6228.51</v>
      </c>
      <c r="S232" s="99">
        <v>5000</v>
      </c>
      <c r="T232" s="40">
        <v>4422</v>
      </c>
      <c r="U232" s="10">
        <v>6384</v>
      </c>
      <c r="V232" s="10">
        <v>6384</v>
      </c>
      <c r="W232" s="10">
        <v>6384</v>
      </c>
      <c r="X232" s="91"/>
      <c r="Y232" s="91"/>
      <c r="Z232" s="91"/>
      <c r="AA232" s="99"/>
      <c r="AB232" s="91"/>
      <c r="AC232" s="91"/>
    </row>
    <row r="233" spans="2:29" ht="15" customHeight="1">
      <c r="B233" s="92" t="s">
        <v>369</v>
      </c>
      <c r="C233" s="92" t="s">
        <v>370</v>
      </c>
      <c r="D233" s="92">
        <v>0</v>
      </c>
      <c r="E233" s="92">
        <v>0</v>
      </c>
      <c r="G233" s="92">
        <v>0</v>
      </c>
      <c r="H233" s="92">
        <v>0</v>
      </c>
      <c r="I233" s="92">
        <v>0</v>
      </c>
      <c r="O233" s="10">
        <v>0</v>
      </c>
      <c r="P233" s="106">
        <v>0</v>
      </c>
      <c r="Q233" s="10">
        <v>0</v>
      </c>
      <c r="R233" s="97"/>
      <c r="S233" s="40"/>
      <c r="T233" s="40"/>
      <c r="U233" s="10">
        <v>0</v>
      </c>
      <c r="V233" s="10">
        <v>0</v>
      </c>
      <c r="W233" s="10">
        <v>0</v>
      </c>
      <c r="X233" s="91"/>
      <c r="Y233" s="91"/>
      <c r="Z233" s="91"/>
      <c r="AA233" s="99"/>
      <c r="AB233" s="91"/>
      <c r="AC233" s="91"/>
    </row>
    <row r="234" spans="2:29" ht="15" customHeight="1">
      <c r="B234" s="92" t="s">
        <v>218</v>
      </c>
      <c r="C234" s="92" t="s">
        <v>371</v>
      </c>
      <c r="D234" s="92">
        <v>632</v>
      </c>
      <c r="E234" s="92">
        <v>600</v>
      </c>
      <c r="F234" s="92">
        <v>632</v>
      </c>
      <c r="G234" s="92">
        <v>800</v>
      </c>
      <c r="H234" s="92">
        <v>473.85</v>
      </c>
      <c r="I234" s="92">
        <v>474</v>
      </c>
      <c r="J234" s="92">
        <v>800</v>
      </c>
      <c r="K234" s="92">
        <v>337</v>
      </c>
      <c r="L234" s="92">
        <v>1055</v>
      </c>
      <c r="M234" s="92">
        <v>1106.9</v>
      </c>
      <c r="N234" s="92">
        <v>634.42</v>
      </c>
      <c r="O234" s="10">
        <v>648</v>
      </c>
      <c r="P234" s="102">
        <v>505</v>
      </c>
      <c r="Q234" s="10">
        <v>482.68</v>
      </c>
      <c r="R234" s="97">
        <v>75.45</v>
      </c>
      <c r="S234" s="40">
        <v>546</v>
      </c>
      <c r="T234" s="40">
        <v>264.02</v>
      </c>
      <c r="U234" s="10">
        <v>342</v>
      </c>
      <c r="V234" s="10">
        <v>342</v>
      </c>
      <c r="W234" s="10">
        <v>342</v>
      </c>
      <c r="X234" s="91"/>
      <c r="Y234" s="91"/>
      <c r="Z234" s="91"/>
      <c r="AA234" s="99"/>
      <c r="AB234" s="91"/>
      <c r="AC234" s="91"/>
    </row>
    <row r="235" spans="2:29" ht="15" customHeight="1">
      <c r="B235" s="92" t="s">
        <v>220</v>
      </c>
      <c r="C235" s="92" t="s">
        <v>372</v>
      </c>
      <c r="D235" s="92">
        <v>0</v>
      </c>
      <c r="E235" s="92">
        <v>0</v>
      </c>
      <c r="G235" s="92">
        <v>0</v>
      </c>
      <c r="H235" s="92">
        <v>0</v>
      </c>
      <c r="I235" s="92">
        <v>0</v>
      </c>
      <c r="N235" s="59">
        <v>0</v>
      </c>
      <c r="O235" s="129">
        <v>0</v>
      </c>
      <c r="P235" s="106">
        <v>0</v>
      </c>
      <c r="Q235" s="10">
        <v>0</v>
      </c>
      <c r="R235" s="97"/>
      <c r="S235" s="40">
        <v>0</v>
      </c>
      <c r="T235" s="40">
        <v>2957.64</v>
      </c>
      <c r="U235" s="10">
        <v>1000</v>
      </c>
      <c r="V235" s="10">
        <v>1000</v>
      </c>
      <c r="W235" s="10">
        <v>1000</v>
      </c>
      <c r="X235" s="91"/>
      <c r="Y235" s="91"/>
      <c r="Z235" s="91"/>
      <c r="AA235" s="99"/>
      <c r="AB235" s="91"/>
      <c r="AC235" s="91"/>
    </row>
    <row r="236" spans="2:29" ht="15" customHeight="1">
      <c r="B236" s="92" t="s">
        <v>222</v>
      </c>
      <c r="C236" s="92" t="s">
        <v>373</v>
      </c>
      <c r="D236" s="92">
        <v>248</v>
      </c>
      <c r="E236" s="92">
        <v>300</v>
      </c>
      <c r="F236" s="92">
        <v>248</v>
      </c>
      <c r="G236" s="92">
        <v>300</v>
      </c>
      <c r="H236" s="92">
        <v>315</v>
      </c>
      <c r="I236" s="92">
        <v>304</v>
      </c>
      <c r="J236" s="92">
        <v>250</v>
      </c>
      <c r="K236" s="92">
        <v>113</v>
      </c>
      <c r="L236" s="92">
        <v>270</v>
      </c>
      <c r="M236" s="92">
        <v>207.3</v>
      </c>
      <c r="N236" s="92">
        <v>144.9</v>
      </c>
      <c r="O236" s="10">
        <v>83</v>
      </c>
      <c r="P236" s="154">
        <v>124.2</v>
      </c>
      <c r="Q236" s="10">
        <v>82.8</v>
      </c>
      <c r="R236" s="97">
        <v>49.64</v>
      </c>
      <c r="S236" s="40">
        <v>97</v>
      </c>
      <c r="T236" s="40"/>
      <c r="U236" s="10">
        <v>50</v>
      </c>
      <c r="V236" s="10">
        <v>50</v>
      </c>
      <c r="W236" s="10">
        <v>50</v>
      </c>
      <c r="X236" s="91"/>
      <c r="Y236" s="91"/>
      <c r="Z236" s="91"/>
      <c r="AA236" s="99"/>
      <c r="AB236" s="91"/>
      <c r="AC236" s="91"/>
    </row>
    <row r="237" spans="2:29" ht="15" customHeight="1">
      <c r="B237" s="92" t="s">
        <v>374</v>
      </c>
      <c r="C237" s="92" t="s">
        <v>375</v>
      </c>
      <c r="D237" s="92">
        <v>35138</v>
      </c>
      <c r="E237" s="92">
        <v>41000</v>
      </c>
      <c r="F237" s="92">
        <v>43594</v>
      </c>
      <c r="G237" s="92">
        <v>53500</v>
      </c>
      <c r="H237" s="92">
        <v>48687.57</v>
      </c>
      <c r="I237" s="92">
        <v>55953</v>
      </c>
      <c r="J237" s="92">
        <v>53130</v>
      </c>
      <c r="K237" s="92">
        <v>39752</v>
      </c>
      <c r="L237" s="92">
        <v>43936</v>
      </c>
      <c r="M237" s="92">
        <v>44005.57</v>
      </c>
      <c r="N237" s="92">
        <v>68645.29</v>
      </c>
      <c r="O237" s="10">
        <v>48880</v>
      </c>
      <c r="P237" s="102">
        <v>33716.33</v>
      </c>
      <c r="Q237" s="10">
        <v>41670.37</v>
      </c>
      <c r="R237" s="97">
        <v>48899.12</v>
      </c>
      <c r="S237" s="40">
        <v>41422</v>
      </c>
      <c r="T237" s="40">
        <v>30782</v>
      </c>
      <c r="U237" s="10">
        <v>40692</v>
      </c>
      <c r="V237" s="10">
        <v>40692</v>
      </c>
      <c r="W237" s="10">
        <v>40692</v>
      </c>
      <c r="X237" s="91"/>
      <c r="Y237" s="91"/>
      <c r="Z237" s="91"/>
      <c r="AA237" s="99"/>
      <c r="AB237" s="91"/>
      <c r="AC237" s="91"/>
    </row>
    <row r="238" spans="2:29" ht="15" customHeight="1">
      <c r="B238" s="92" t="s">
        <v>376</v>
      </c>
      <c r="C238" s="92" t="s">
        <v>377</v>
      </c>
      <c r="D238" s="92"/>
      <c r="E238" s="92"/>
      <c r="F238" s="92"/>
      <c r="G238" s="92"/>
      <c r="H238" s="92"/>
      <c r="I238" s="92"/>
      <c r="J238" s="92"/>
      <c r="K238" s="92"/>
      <c r="L238" s="92"/>
      <c r="M238" s="92">
        <v>0</v>
      </c>
      <c r="N238" s="92">
        <v>0</v>
      </c>
      <c r="O238" s="10">
        <v>0</v>
      </c>
      <c r="P238" s="102">
        <v>0</v>
      </c>
      <c r="Q238" s="10">
        <v>49220.73</v>
      </c>
      <c r="R238" s="97">
        <v>49220.73</v>
      </c>
      <c r="S238" s="40">
        <v>0</v>
      </c>
      <c r="T238" s="40">
        <v>0</v>
      </c>
      <c r="U238" s="10">
        <v>0</v>
      </c>
      <c r="V238" s="10">
        <v>0</v>
      </c>
      <c r="W238" s="10">
        <v>0</v>
      </c>
      <c r="X238" s="91"/>
      <c r="Y238" s="91"/>
      <c r="Z238" s="91"/>
      <c r="AA238" s="99"/>
      <c r="AB238" s="91"/>
      <c r="AC238" s="91"/>
    </row>
    <row r="239" spans="2:29" ht="15" customHeight="1">
      <c r="B239" s="92" t="s">
        <v>378</v>
      </c>
      <c r="C239" s="92" t="s">
        <v>379</v>
      </c>
      <c r="D239" s="92"/>
      <c r="E239" s="92"/>
      <c r="F239" s="92"/>
      <c r="G239" s="92"/>
      <c r="H239" s="92"/>
      <c r="I239" s="92"/>
      <c r="J239" s="92"/>
      <c r="K239" s="92"/>
      <c r="L239" s="92"/>
      <c r="M239" s="92">
        <v>0</v>
      </c>
      <c r="N239" s="92">
        <v>0</v>
      </c>
      <c r="O239" s="10">
        <v>0</v>
      </c>
      <c r="P239" s="102">
        <v>0</v>
      </c>
      <c r="Q239" s="10">
        <v>2002.29</v>
      </c>
      <c r="R239" s="97">
        <v>2002.29</v>
      </c>
      <c r="S239" s="40">
        <v>0</v>
      </c>
      <c r="T239" s="40">
        <v>0</v>
      </c>
      <c r="U239" s="10">
        <v>0</v>
      </c>
      <c r="V239" s="10">
        <v>0</v>
      </c>
      <c r="W239" s="10">
        <v>0</v>
      </c>
      <c r="X239" s="91"/>
      <c r="Y239" s="91"/>
      <c r="Z239" s="91"/>
      <c r="AA239" s="99"/>
      <c r="AB239" s="91"/>
      <c r="AC239" s="91"/>
    </row>
    <row r="240" spans="2:29" ht="15" customHeight="1">
      <c r="B240" s="92" t="s">
        <v>380</v>
      </c>
      <c r="C240" s="92" t="s">
        <v>381</v>
      </c>
      <c r="M240" s="92">
        <v>0</v>
      </c>
      <c r="N240" s="92">
        <v>125000</v>
      </c>
      <c r="O240" s="128">
        <v>25000</v>
      </c>
      <c r="P240" s="102">
        <v>50000</v>
      </c>
      <c r="Q240" s="129">
        <v>50000</v>
      </c>
      <c r="R240" s="124"/>
      <c r="S240" s="40">
        <v>0</v>
      </c>
      <c r="T240" s="40">
        <v>0</v>
      </c>
      <c r="U240" s="10">
        <v>0</v>
      </c>
      <c r="V240" s="10">
        <v>0</v>
      </c>
      <c r="W240" s="10">
        <v>0</v>
      </c>
      <c r="X240" s="91"/>
      <c r="Y240" s="91"/>
      <c r="Z240" s="91"/>
      <c r="AA240" s="99"/>
      <c r="AB240" s="91"/>
      <c r="AC240" s="91"/>
    </row>
    <row r="241" spans="15:29" ht="15" customHeight="1">
      <c r="O241" s="10"/>
      <c r="P241" s="84"/>
      <c r="Q241" s="10"/>
      <c r="R241" s="97"/>
      <c r="S241" s="40"/>
      <c r="T241" s="40"/>
      <c r="U241" s="10"/>
      <c r="V241" s="10"/>
      <c r="W241" s="10"/>
      <c r="X241" s="91"/>
      <c r="Y241" s="91"/>
      <c r="Z241" s="91"/>
      <c r="AA241" s="91"/>
      <c r="AB241" s="91"/>
      <c r="AC241" s="91"/>
    </row>
    <row r="242" spans="2:29" ht="15" customHeight="1">
      <c r="B242" s="94" t="s">
        <v>382</v>
      </c>
      <c r="C242" s="138"/>
      <c r="D242" s="135" t="e">
        <f>NA()</f>
        <v>#N/A</v>
      </c>
      <c r="E242" s="135" t="e">
        <f>NA()</f>
        <v>#N/A</v>
      </c>
      <c r="F242" s="135">
        <v>625732</v>
      </c>
      <c r="G242" s="135" t="e">
        <f>NA()</f>
        <v>#N/A</v>
      </c>
      <c r="H242" s="135">
        <f aca="true" t="shared" si="7" ref="H242:U242">SUM(H225:H241)</f>
        <v>331870.61</v>
      </c>
      <c r="I242" s="135">
        <f t="shared" si="7"/>
        <v>495148</v>
      </c>
      <c r="J242" s="135">
        <f t="shared" si="7"/>
        <v>378470</v>
      </c>
      <c r="K242" s="135">
        <f t="shared" si="7"/>
        <v>376186</v>
      </c>
      <c r="L242" s="135">
        <f t="shared" si="7"/>
        <v>660580</v>
      </c>
      <c r="M242" s="135">
        <f t="shared" si="7"/>
        <v>309189.55000000005</v>
      </c>
      <c r="N242" s="135">
        <f t="shared" si="7"/>
        <v>465516.26</v>
      </c>
      <c r="O242" s="135">
        <f t="shared" si="7"/>
        <v>391379</v>
      </c>
      <c r="P242" s="135">
        <f t="shared" si="7"/>
        <v>533750.5700000001</v>
      </c>
      <c r="Q242" s="135">
        <f t="shared" si="7"/>
        <v>383755.52999999997</v>
      </c>
      <c r="R242" s="137">
        <f t="shared" si="7"/>
        <v>377754.62</v>
      </c>
      <c r="S242" s="137">
        <f t="shared" si="7"/>
        <v>377654.42</v>
      </c>
      <c r="T242" s="137">
        <f t="shared" si="7"/>
        <v>178672.26</v>
      </c>
      <c r="U242" s="137">
        <f t="shared" si="7"/>
        <v>315490</v>
      </c>
      <c r="V242" s="137">
        <f>SUM(V225:V241)</f>
        <v>320598</v>
      </c>
      <c r="W242" s="137">
        <f>SUM(W225:W241)</f>
        <v>320598</v>
      </c>
      <c r="X242" s="91"/>
      <c r="Y242" s="91"/>
      <c r="Z242" s="91"/>
      <c r="AA242" s="91"/>
      <c r="AB242" s="91"/>
      <c r="AC242" s="91"/>
    </row>
    <row r="243" spans="3:29" ht="15" customHeight="1">
      <c r="C243" s="138"/>
      <c r="D243" s="138"/>
      <c r="E243" s="138"/>
      <c r="F243" s="138"/>
      <c r="G243" s="138"/>
      <c r="H243" s="138"/>
      <c r="I243" s="138"/>
      <c r="J243" s="138"/>
      <c r="K243" s="138"/>
      <c r="L243" s="138"/>
      <c r="M243" s="138"/>
      <c r="N243" s="138"/>
      <c r="O243" s="60"/>
      <c r="P243" s="143"/>
      <c r="Q243" s="60"/>
      <c r="R243" s="97"/>
      <c r="S243" s="40"/>
      <c r="T243" s="40"/>
      <c r="U243" s="10"/>
      <c r="V243" s="103"/>
      <c r="W243" s="103"/>
      <c r="X243" s="91"/>
      <c r="Y243" s="91"/>
      <c r="Z243" s="91"/>
      <c r="AA243" s="91"/>
      <c r="AB243" s="91"/>
      <c r="AC243" s="91"/>
    </row>
    <row r="244" spans="2:29" ht="15" customHeight="1">
      <c r="B244" s="94" t="s">
        <v>323</v>
      </c>
      <c r="C244" s="138"/>
      <c r="D244" s="138"/>
      <c r="E244" s="138"/>
      <c r="F244" s="138"/>
      <c r="G244" s="138"/>
      <c r="H244" s="135">
        <f aca="true" t="shared" si="8" ref="H244:V244">SUM(H219-H242)</f>
        <v>117357.31</v>
      </c>
      <c r="I244" s="135">
        <f t="shared" si="8"/>
        <v>-36502</v>
      </c>
      <c r="J244" s="135">
        <f t="shared" si="8"/>
        <v>-48881</v>
      </c>
      <c r="K244" s="135">
        <f t="shared" si="8"/>
        <v>241919</v>
      </c>
      <c r="L244" s="159">
        <f t="shared" si="8"/>
        <v>-132386</v>
      </c>
      <c r="M244" s="135">
        <f t="shared" si="8"/>
        <v>383953.35999999987</v>
      </c>
      <c r="N244" s="135">
        <f t="shared" si="8"/>
        <v>-136525.60000000003</v>
      </c>
      <c r="O244" s="135">
        <f t="shared" si="8"/>
        <v>1697</v>
      </c>
      <c r="P244" s="135">
        <f t="shared" si="8"/>
        <v>-239600.80000000005</v>
      </c>
      <c r="Q244" s="135">
        <f t="shared" si="8"/>
        <v>-132378.38999999993</v>
      </c>
      <c r="R244" s="173">
        <f t="shared" si="8"/>
        <v>110510.60999999999</v>
      </c>
      <c r="S244" s="173">
        <f t="shared" si="8"/>
        <v>-102058.41999999998</v>
      </c>
      <c r="T244" s="137">
        <f t="shared" si="8"/>
        <v>134091.75</v>
      </c>
      <c r="U244" s="137">
        <f t="shared" si="8"/>
        <v>-34825</v>
      </c>
      <c r="V244" s="137">
        <f t="shared" si="8"/>
        <v>-34825</v>
      </c>
      <c r="W244" s="137">
        <f>SUM(W219-W242)</f>
        <v>-34825</v>
      </c>
      <c r="X244" s="91"/>
      <c r="Y244" s="91"/>
      <c r="Z244" s="91"/>
      <c r="AA244" s="91"/>
      <c r="AB244" s="91"/>
      <c r="AC244" s="91"/>
    </row>
    <row r="245" spans="2:29" ht="15" customHeight="1">
      <c r="B245" s="94" t="s">
        <v>383</v>
      </c>
      <c r="C245" s="138"/>
      <c r="D245" s="138"/>
      <c r="E245" s="138"/>
      <c r="F245" s="138"/>
      <c r="G245" s="138"/>
      <c r="H245" s="138"/>
      <c r="I245" s="138"/>
      <c r="J245" s="138"/>
      <c r="K245" s="138"/>
      <c r="L245" s="138"/>
      <c r="M245" s="138"/>
      <c r="N245" s="138"/>
      <c r="O245" s="60"/>
      <c r="P245" s="143"/>
      <c r="Q245" s="60"/>
      <c r="R245" s="97"/>
      <c r="S245" s="40"/>
      <c r="T245" s="40"/>
      <c r="U245" s="10"/>
      <c r="V245" s="90"/>
      <c r="W245" s="91"/>
      <c r="X245" s="91"/>
      <c r="Y245" s="91"/>
      <c r="Z245" s="91"/>
      <c r="AA245" s="91"/>
      <c r="AB245" s="91"/>
      <c r="AC245" s="91"/>
    </row>
    <row r="246" spans="2:29" ht="15" customHeight="1">
      <c r="B246" s="62"/>
      <c r="P246" s="84"/>
      <c r="Q246" s="10"/>
      <c r="R246" s="97"/>
      <c r="S246" s="40"/>
      <c r="T246" s="40"/>
      <c r="U246" s="10"/>
      <c r="V246" s="90"/>
      <c r="W246" s="91"/>
      <c r="X246" s="91"/>
      <c r="Y246" s="91"/>
      <c r="Z246" s="91"/>
      <c r="AA246" s="91"/>
      <c r="AB246" s="91"/>
      <c r="AC246" s="91"/>
    </row>
    <row r="247" spans="2:29" ht="15" customHeight="1">
      <c r="B247" s="62" t="s">
        <v>384</v>
      </c>
      <c r="D247" s="68" t="s">
        <v>47</v>
      </c>
      <c r="E247" s="68" t="s">
        <v>48</v>
      </c>
      <c r="F247" s="68">
        <v>2002</v>
      </c>
      <c r="G247" s="68" t="s">
        <v>49</v>
      </c>
      <c r="H247" s="68" t="s">
        <v>50</v>
      </c>
      <c r="I247" s="68" t="s">
        <v>51</v>
      </c>
      <c r="J247" s="68" t="s">
        <v>52</v>
      </c>
      <c r="K247" s="69">
        <v>2007</v>
      </c>
      <c r="L247" s="69">
        <v>2008</v>
      </c>
      <c r="M247" s="69">
        <v>2009</v>
      </c>
      <c r="N247" s="69">
        <v>2010</v>
      </c>
      <c r="O247" s="70">
        <v>2011</v>
      </c>
      <c r="P247" s="70">
        <v>2012</v>
      </c>
      <c r="Q247" s="65" t="s">
        <v>53</v>
      </c>
      <c r="R247" s="65" t="s">
        <v>53</v>
      </c>
      <c r="S247" s="72" t="s">
        <v>54</v>
      </c>
      <c r="T247" s="114" t="s">
        <v>53</v>
      </c>
      <c r="U247" s="115" t="s">
        <v>55</v>
      </c>
      <c r="V247" s="74" t="s">
        <v>56</v>
      </c>
      <c r="W247" s="75" t="s">
        <v>57</v>
      </c>
      <c r="X247" s="91"/>
      <c r="Y247" s="91"/>
      <c r="Z247" s="91"/>
      <c r="AA247" s="91"/>
      <c r="AB247" s="91"/>
      <c r="AC247" s="91"/>
    </row>
    <row r="248" spans="2:29" ht="15" customHeight="1">
      <c r="B248" s="174" t="s">
        <v>385</v>
      </c>
      <c r="C248" s="68" t="s">
        <v>59</v>
      </c>
      <c r="D248" s="77" t="s">
        <v>53</v>
      </c>
      <c r="E248" s="77" t="s">
        <v>60</v>
      </c>
      <c r="F248" s="77" t="s">
        <v>53</v>
      </c>
      <c r="G248" s="77" t="s">
        <v>60</v>
      </c>
      <c r="H248" s="77" t="s">
        <v>53</v>
      </c>
      <c r="I248" s="77" t="s">
        <v>53</v>
      </c>
      <c r="J248" s="77" t="s">
        <v>61</v>
      </c>
      <c r="K248" s="77" t="s">
        <v>53</v>
      </c>
      <c r="L248" s="77" t="s">
        <v>53</v>
      </c>
      <c r="M248" s="77" t="s">
        <v>53</v>
      </c>
      <c r="N248" s="79" t="s">
        <v>53</v>
      </c>
      <c r="O248" s="80" t="s">
        <v>53</v>
      </c>
      <c r="P248" s="78" t="s">
        <v>53</v>
      </c>
      <c r="Q248" s="71">
        <v>2013</v>
      </c>
      <c r="R248" s="71">
        <v>2014</v>
      </c>
      <c r="S248" s="82" t="s">
        <v>62</v>
      </c>
      <c r="T248" s="117">
        <v>2015</v>
      </c>
      <c r="U248" s="118" t="s">
        <v>63</v>
      </c>
      <c r="V248" s="118" t="s">
        <v>63</v>
      </c>
      <c r="W248" s="75" t="s">
        <v>63</v>
      </c>
      <c r="X248" s="91"/>
      <c r="Y248" s="91"/>
      <c r="Z248" s="91"/>
      <c r="AA248" s="91"/>
      <c r="AB248" s="91"/>
      <c r="AC248" s="91"/>
    </row>
    <row r="249" spans="2:29" ht="15" customHeight="1">
      <c r="B249" s="94" t="s">
        <v>58</v>
      </c>
      <c r="P249" s="84"/>
      <c r="Q249" s="85"/>
      <c r="R249" s="97"/>
      <c r="S249" s="40"/>
      <c r="T249" s="86" t="s">
        <v>497</v>
      </c>
      <c r="U249" s="10"/>
      <c r="V249" s="103"/>
      <c r="W249" s="235" t="s">
        <v>502</v>
      </c>
      <c r="X249" s="91"/>
      <c r="Y249" s="91"/>
      <c r="Z249" s="91"/>
      <c r="AA249" s="91"/>
      <c r="AB249" s="91"/>
      <c r="AC249" s="91"/>
    </row>
    <row r="250" spans="16:29" ht="15" customHeight="1">
      <c r="P250" s="84"/>
      <c r="Q250" s="101"/>
      <c r="R250" s="97"/>
      <c r="S250" s="40"/>
      <c r="T250" s="40"/>
      <c r="U250" s="10"/>
      <c r="V250" s="103"/>
      <c r="W250" s="91"/>
      <c r="X250" s="91"/>
      <c r="Y250" s="91"/>
      <c r="Z250" s="91"/>
      <c r="AA250" s="91"/>
      <c r="AB250" s="91"/>
      <c r="AC250" s="91"/>
    </row>
    <row r="251" spans="2:29" ht="15" customHeight="1">
      <c r="B251" s="89" t="s">
        <v>65</v>
      </c>
      <c r="P251" s="84"/>
      <c r="Q251" s="101"/>
      <c r="R251" s="97"/>
      <c r="S251" s="40"/>
      <c r="T251" s="40"/>
      <c r="U251" s="10"/>
      <c r="V251" s="103"/>
      <c r="W251" s="91"/>
      <c r="X251" s="91"/>
      <c r="Y251" s="91"/>
      <c r="Z251" s="91"/>
      <c r="AA251" s="91"/>
      <c r="AB251" s="91"/>
      <c r="AC251" s="91"/>
    </row>
    <row r="252" spans="2:29" ht="15" customHeight="1">
      <c r="B252" s="89"/>
      <c r="P252" s="84"/>
      <c r="Q252" s="101"/>
      <c r="R252" s="97"/>
      <c r="S252" s="40"/>
      <c r="T252" s="40"/>
      <c r="U252" s="10"/>
      <c r="V252" s="103"/>
      <c r="W252" s="91"/>
      <c r="X252" s="91"/>
      <c r="Y252" s="91"/>
      <c r="Z252" s="91"/>
      <c r="AA252" s="91"/>
      <c r="AB252" s="91"/>
      <c r="AC252" s="91"/>
    </row>
    <row r="253" spans="2:29" ht="15" customHeight="1">
      <c r="B253" s="92" t="s">
        <v>66</v>
      </c>
      <c r="C253" s="92" t="s">
        <v>386</v>
      </c>
      <c r="D253" s="92">
        <v>146250</v>
      </c>
      <c r="E253" s="92">
        <v>125300</v>
      </c>
      <c r="F253" s="92">
        <v>125300</v>
      </c>
      <c r="G253" s="92">
        <v>112100</v>
      </c>
      <c r="H253" s="92">
        <v>127550</v>
      </c>
      <c r="I253" s="92">
        <v>129727</v>
      </c>
      <c r="J253" s="92">
        <v>81718</v>
      </c>
      <c r="K253" s="92">
        <v>82862</v>
      </c>
      <c r="L253" s="94">
        <v>0</v>
      </c>
      <c r="M253" s="94">
        <v>0</v>
      </c>
      <c r="N253" s="135">
        <v>0</v>
      </c>
      <c r="O253" s="150">
        <v>245136</v>
      </c>
      <c r="P253" s="175">
        <v>245136</v>
      </c>
      <c r="Q253" s="96">
        <v>220668</v>
      </c>
      <c r="R253" s="97">
        <v>220668</v>
      </c>
      <c r="S253" s="99">
        <v>100000</v>
      </c>
      <c r="T253" s="40">
        <v>100000</v>
      </c>
      <c r="U253" s="10">
        <v>0</v>
      </c>
      <c r="V253" s="10">
        <v>0</v>
      </c>
      <c r="W253" s="10">
        <v>0</v>
      </c>
      <c r="X253" s="91"/>
      <c r="Y253" s="91"/>
      <c r="Z253" s="91"/>
      <c r="AA253" s="99"/>
      <c r="AB253" s="91"/>
      <c r="AC253" s="91"/>
    </row>
    <row r="254" spans="2:29" ht="15" customHeight="1">
      <c r="B254" s="92" t="s">
        <v>387</v>
      </c>
      <c r="C254" s="92" t="s">
        <v>388</v>
      </c>
      <c r="D254" s="92">
        <v>170901</v>
      </c>
      <c r="E254" s="92">
        <v>170000</v>
      </c>
      <c r="F254" s="92">
        <v>197054</v>
      </c>
      <c r="G254" s="92">
        <v>175000</v>
      </c>
      <c r="H254" s="92">
        <v>310805.32</v>
      </c>
      <c r="I254" s="92">
        <v>349644</v>
      </c>
      <c r="J254" s="92">
        <v>250000</v>
      </c>
      <c r="K254" s="92">
        <v>425355</v>
      </c>
      <c r="L254" s="92">
        <v>412922</v>
      </c>
      <c r="M254" s="92">
        <v>0</v>
      </c>
      <c r="N254" s="176">
        <v>111257.97</v>
      </c>
      <c r="O254" s="10">
        <v>153871</v>
      </c>
      <c r="P254" s="102">
        <v>166848.39</v>
      </c>
      <c r="Q254" s="101">
        <v>256669.87</v>
      </c>
      <c r="R254" s="97">
        <v>210000</v>
      </c>
      <c r="S254" s="99">
        <v>425353</v>
      </c>
      <c r="T254" s="40">
        <v>353060</v>
      </c>
      <c r="U254" s="10">
        <v>412060</v>
      </c>
      <c r="V254" s="10">
        <f>412060-764</f>
        <v>411296</v>
      </c>
      <c r="W254" s="10">
        <f>412060-764</f>
        <v>411296</v>
      </c>
      <c r="X254" s="91"/>
      <c r="Y254" s="91"/>
      <c r="Z254" s="91"/>
      <c r="AA254" s="99"/>
      <c r="AB254" s="91"/>
      <c r="AC254" s="91"/>
    </row>
    <row r="255" spans="2:29" ht="15" customHeight="1">
      <c r="B255" s="92" t="s">
        <v>77</v>
      </c>
      <c r="C255" s="92" t="s">
        <v>389</v>
      </c>
      <c r="D255" s="92">
        <v>3889</v>
      </c>
      <c r="E255" s="92">
        <v>4000</v>
      </c>
      <c r="F255" s="92">
        <v>2394</v>
      </c>
      <c r="G255" s="92">
        <v>2500</v>
      </c>
      <c r="H255" s="92">
        <v>1549.05</v>
      </c>
      <c r="I255" s="92">
        <v>344</v>
      </c>
      <c r="J255" s="92">
        <v>2000</v>
      </c>
      <c r="K255" s="92">
        <v>19846</v>
      </c>
      <c r="L255" s="92">
        <v>1664</v>
      </c>
      <c r="M255" s="92">
        <v>6843.55</v>
      </c>
      <c r="N255" s="176">
        <v>1971.2</v>
      </c>
      <c r="O255" s="10">
        <v>1318</v>
      </c>
      <c r="P255" s="102">
        <v>299.01</v>
      </c>
      <c r="Q255" s="101">
        <v>1.93</v>
      </c>
      <c r="R255" s="97">
        <v>3.01</v>
      </c>
      <c r="S255" s="40">
        <v>540</v>
      </c>
      <c r="T255" s="40">
        <v>2.95</v>
      </c>
      <c r="U255" s="10"/>
      <c r="V255" s="10"/>
      <c r="W255" s="10"/>
      <c r="X255" s="91"/>
      <c r="Y255" s="91"/>
      <c r="Z255" s="91"/>
      <c r="AA255" s="99"/>
      <c r="AB255" s="91"/>
      <c r="AC255" s="91"/>
    </row>
    <row r="256" spans="2:29" ht="15" customHeight="1">
      <c r="B256" s="92" t="s">
        <v>94</v>
      </c>
      <c r="C256" s="92" t="s">
        <v>390</v>
      </c>
      <c r="K256" s="92">
        <v>10121</v>
      </c>
      <c r="L256" s="92">
        <v>0</v>
      </c>
      <c r="M256" s="92">
        <v>0</v>
      </c>
      <c r="N256" s="176">
        <v>4693.33</v>
      </c>
      <c r="O256" s="10">
        <v>0</v>
      </c>
      <c r="P256" s="102">
        <v>0</v>
      </c>
      <c r="Q256" s="101">
        <v>0</v>
      </c>
      <c r="R256" s="97">
        <v>0</v>
      </c>
      <c r="S256" s="97">
        <v>0</v>
      </c>
      <c r="T256" s="40"/>
      <c r="U256" s="10"/>
      <c r="V256" s="10"/>
      <c r="W256" s="10"/>
      <c r="X256" s="91"/>
      <c r="Y256" s="91"/>
      <c r="Z256" s="91"/>
      <c r="AA256" s="99"/>
      <c r="AB256" s="91"/>
      <c r="AC256" s="91"/>
    </row>
    <row r="257" spans="2:29" ht="15" customHeight="1">
      <c r="B257" s="92" t="s">
        <v>391</v>
      </c>
      <c r="C257" s="92" t="s">
        <v>392</v>
      </c>
      <c r="K257" s="92">
        <v>120751</v>
      </c>
      <c r="L257" s="92">
        <v>25301</v>
      </c>
      <c r="M257" s="92">
        <v>216223.97</v>
      </c>
      <c r="N257" s="176">
        <v>144595.43</v>
      </c>
      <c r="O257" s="10">
        <v>143495</v>
      </c>
      <c r="P257" s="102">
        <v>135880.14</v>
      </c>
      <c r="Q257" s="109">
        <v>179970.32</v>
      </c>
      <c r="R257" s="97">
        <v>179421.93</v>
      </c>
      <c r="S257" s="40">
        <v>164488</v>
      </c>
      <c r="T257" s="40">
        <v>203862.45</v>
      </c>
      <c r="U257" s="177">
        <v>183000</v>
      </c>
      <c r="V257" s="177">
        <v>183000</v>
      </c>
      <c r="W257" s="177">
        <v>183000</v>
      </c>
      <c r="X257" s="91"/>
      <c r="Y257" s="91"/>
      <c r="Z257" s="91"/>
      <c r="AA257" s="99"/>
      <c r="AB257" s="91"/>
      <c r="AC257" s="91"/>
    </row>
    <row r="258" spans="2:29" ht="15" customHeight="1">
      <c r="B258" s="92" t="s">
        <v>393</v>
      </c>
      <c r="C258" s="92" t="s">
        <v>394</v>
      </c>
      <c r="D258" s="92">
        <v>89293</v>
      </c>
      <c r="E258" s="92">
        <v>90000</v>
      </c>
      <c r="F258" s="92">
        <v>89274</v>
      </c>
      <c r="G258" s="92">
        <v>90000</v>
      </c>
      <c r="H258" s="92">
        <v>89149.49</v>
      </c>
      <c r="I258" s="92">
        <v>92589</v>
      </c>
      <c r="J258" s="92">
        <v>92500</v>
      </c>
      <c r="K258" s="92">
        <v>148251</v>
      </c>
      <c r="L258" s="92">
        <v>208054</v>
      </c>
      <c r="M258" s="59">
        <v>24636.17</v>
      </c>
      <c r="P258" s="102">
        <v>1694.88</v>
      </c>
      <c r="Q258" s="178">
        <v>15635.19</v>
      </c>
      <c r="R258" s="60">
        <v>21005</v>
      </c>
      <c r="S258" s="40">
        <f>SUM(P258+Q258+R258)/3</f>
        <v>12778.356666666667</v>
      </c>
      <c r="T258" s="40">
        <v>40887.99</v>
      </c>
      <c r="U258" s="10">
        <v>0</v>
      </c>
      <c r="V258" s="10">
        <v>0</v>
      </c>
      <c r="W258" s="10">
        <v>0</v>
      </c>
      <c r="X258" s="91"/>
      <c r="Y258" s="91"/>
      <c r="Z258" s="91"/>
      <c r="AA258" s="99"/>
      <c r="AB258" s="91"/>
      <c r="AC258" s="91"/>
    </row>
    <row r="259" spans="2:29" ht="15" customHeight="1">
      <c r="B259" s="92" t="s">
        <v>395</v>
      </c>
      <c r="C259" s="92" t="s">
        <v>396</v>
      </c>
      <c r="K259" s="92">
        <v>394472</v>
      </c>
      <c r="L259" s="92">
        <v>75903</v>
      </c>
      <c r="M259" s="92">
        <v>73908.52</v>
      </c>
      <c r="N259" s="176">
        <v>0</v>
      </c>
      <c r="O259" s="10">
        <v>0</v>
      </c>
      <c r="P259" s="102">
        <v>8007.56</v>
      </c>
      <c r="Q259" s="101">
        <v>0</v>
      </c>
      <c r="R259" s="97">
        <v>1567.55</v>
      </c>
      <c r="S259" s="40">
        <f>SUM(P259+Q259+R259)/3</f>
        <v>3191.7033333333334</v>
      </c>
      <c r="T259" s="40"/>
      <c r="U259" s="10">
        <v>0</v>
      </c>
      <c r="V259" s="10">
        <v>0</v>
      </c>
      <c r="W259" s="10">
        <v>0</v>
      </c>
      <c r="X259" s="91"/>
      <c r="Y259" s="91"/>
      <c r="Z259" s="91"/>
      <c r="AA259" s="99"/>
      <c r="AB259" s="91"/>
      <c r="AC259" s="91"/>
    </row>
    <row r="260" spans="2:29" ht="15" customHeight="1">
      <c r="B260" s="92" t="s">
        <v>397</v>
      </c>
      <c r="C260" s="92" t="s">
        <v>398</v>
      </c>
      <c r="D260" s="92">
        <v>0</v>
      </c>
      <c r="E260" s="92">
        <v>0</v>
      </c>
      <c r="F260" s="92">
        <v>0</v>
      </c>
      <c r="G260" s="92">
        <v>0</v>
      </c>
      <c r="H260" s="92">
        <v>0</v>
      </c>
      <c r="I260" s="92" t="s">
        <v>136</v>
      </c>
      <c r="J260" s="92" t="s">
        <v>136</v>
      </c>
      <c r="N260" s="138">
        <v>0</v>
      </c>
      <c r="O260" s="10"/>
      <c r="P260" s="106">
        <v>75</v>
      </c>
      <c r="Q260" s="101">
        <v>0</v>
      </c>
      <c r="R260" s="97"/>
      <c r="S260" s="40">
        <v>0</v>
      </c>
      <c r="T260" s="40">
        <v>-189308</v>
      </c>
      <c r="U260" s="10"/>
      <c r="V260" s="10"/>
      <c r="W260" s="10"/>
      <c r="X260" s="99"/>
      <c r="Y260" s="91"/>
      <c r="Z260" s="91"/>
      <c r="AA260" s="99"/>
      <c r="AB260" s="91"/>
      <c r="AC260" s="91"/>
    </row>
    <row r="261" spans="15:29" ht="15" customHeight="1">
      <c r="O261" s="10"/>
      <c r="P261" s="106"/>
      <c r="Q261" s="101"/>
      <c r="R261" s="97"/>
      <c r="S261" s="40"/>
      <c r="T261" s="40"/>
      <c r="U261" s="10"/>
      <c r="V261" s="10"/>
      <c r="W261" s="10"/>
      <c r="X261" s="91"/>
      <c r="Y261" s="91"/>
      <c r="Z261" s="91"/>
      <c r="AA261" s="91"/>
      <c r="AB261" s="91"/>
      <c r="AC261" s="91"/>
    </row>
    <row r="262" spans="15:29" ht="15" customHeight="1">
      <c r="O262" s="10"/>
      <c r="P262" s="106"/>
      <c r="Q262" s="101"/>
      <c r="R262" s="97"/>
      <c r="S262" s="40"/>
      <c r="T262" s="40"/>
      <c r="U262" s="10"/>
      <c r="V262" s="10"/>
      <c r="W262" s="10"/>
      <c r="X262" s="91"/>
      <c r="Y262" s="91"/>
      <c r="Z262" s="91"/>
      <c r="AA262" s="91"/>
      <c r="AB262" s="91"/>
      <c r="AC262" s="91"/>
    </row>
    <row r="263" spans="2:29" ht="15" customHeight="1">
      <c r="B263" s="94" t="s">
        <v>399</v>
      </c>
      <c r="D263" s="94" t="e">
        <f>NA()</f>
        <v>#N/A</v>
      </c>
      <c r="E263" s="94" t="e">
        <f>NA()</f>
        <v>#N/A</v>
      </c>
      <c r="F263" s="94" t="e">
        <f>NA()</f>
        <v>#N/A</v>
      </c>
      <c r="G263" s="94" t="e">
        <f>NA()</f>
        <v>#N/A</v>
      </c>
      <c r="H263" s="94">
        <f>SUM(H254:H260)</f>
        <v>401503.86</v>
      </c>
      <c r="I263" s="94">
        <f>SUM(I254:I260)</f>
        <v>442577</v>
      </c>
      <c r="J263" s="94">
        <f>SUM(J254:J260)</f>
        <v>344500</v>
      </c>
      <c r="K263" s="94">
        <f>SUM(K254:K260)</f>
        <v>1118796</v>
      </c>
      <c r="L263" s="94">
        <f>SUM(L254:L260)</f>
        <v>723844</v>
      </c>
      <c r="M263" s="94">
        <f aca="true" t="shared" si="9" ref="M263:U263">SUM(M253:M260)</f>
        <v>321612.21</v>
      </c>
      <c r="N263" s="68">
        <f t="shared" si="9"/>
        <v>262517.93</v>
      </c>
      <c r="O263" s="94">
        <f t="shared" si="9"/>
        <v>543820</v>
      </c>
      <c r="P263" s="68">
        <f t="shared" si="9"/>
        <v>557940.9800000001</v>
      </c>
      <c r="Q263" s="159">
        <f t="shared" si="9"/>
        <v>672945.3099999999</v>
      </c>
      <c r="R263" s="141">
        <f t="shared" si="9"/>
        <v>632665.49</v>
      </c>
      <c r="S263" s="141">
        <f t="shared" si="9"/>
        <v>706351.06</v>
      </c>
      <c r="T263" s="141">
        <f t="shared" si="9"/>
        <v>508505.39</v>
      </c>
      <c r="U263" s="141">
        <f t="shared" si="9"/>
        <v>595060</v>
      </c>
      <c r="V263" s="141">
        <f>SUM(V253:V260)</f>
        <v>594296</v>
      </c>
      <c r="W263" s="141">
        <f>SUM(W253:W260)</f>
        <v>594296</v>
      </c>
      <c r="X263" s="91"/>
      <c r="Y263" s="91"/>
      <c r="Z263" s="91"/>
      <c r="AA263" s="91"/>
      <c r="AB263" s="91"/>
      <c r="AC263" s="91"/>
    </row>
    <row r="264" spans="4:29" ht="15" customHeight="1"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P264" s="68"/>
      <c r="Q264" s="94"/>
      <c r="R264" s="97"/>
      <c r="S264" s="40"/>
      <c r="T264" s="40"/>
      <c r="U264" s="10"/>
      <c r="V264" s="103"/>
      <c r="W264" s="91"/>
      <c r="X264" s="91"/>
      <c r="Y264" s="91"/>
      <c r="Z264" s="91"/>
      <c r="AA264" s="91"/>
      <c r="AB264" s="91"/>
      <c r="AC264" s="91"/>
    </row>
    <row r="265" spans="2:29" ht="15" customHeight="1">
      <c r="B265" s="94"/>
      <c r="P265" s="84"/>
      <c r="Q265" s="101"/>
      <c r="R265" s="97"/>
      <c r="S265" s="40"/>
      <c r="T265" s="40"/>
      <c r="U265" s="10"/>
      <c r="V265" s="170"/>
      <c r="W265" s="91"/>
      <c r="X265" s="91"/>
      <c r="Y265" s="91"/>
      <c r="Z265" s="91"/>
      <c r="AA265" s="91"/>
      <c r="AB265" s="91"/>
      <c r="AC265" s="91"/>
    </row>
    <row r="266" spans="4:29" ht="15" customHeight="1">
      <c r="D266" s="68" t="s">
        <v>47</v>
      </c>
      <c r="E266" s="68" t="s">
        <v>48</v>
      </c>
      <c r="F266" s="68">
        <v>2002</v>
      </c>
      <c r="G266" s="68" t="s">
        <v>49</v>
      </c>
      <c r="H266" s="68" t="s">
        <v>50</v>
      </c>
      <c r="I266" s="68" t="s">
        <v>51</v>
      </c>
      <c r="J266" s="68" t="s">
        <v>52</v>
      </c>
      <c r="K266" s="69">
        <v>2007</v>
      </c>
      <c r="L266" s="69">
        <v>2008</v>
      </c>
      <c r="M266" s="69">
        <v>2009</v>
      </c>
      <c r="N266" s="69">
        <v>2010</v>
      </c>
      <c r="O266" s="70">
        <v>2011</v>
      </c>
      <c r="P266" s="70">
        <v>2012</v>
      </c>
      <c r="Q266" s="65" t="s">
        <v>53</v>
      </c>
      <c r="R266" s="65" t="s">
        <v>53</v>
      </c>
      <c r="S266" s="72" t="s">
        <v>54</v>
      </c>
      <c r="T266" s="114" t="s">
        <v>53</v>
      </c>
      <c r="U266" s="115" t="s">
        <v>55</v>
      </c>
      <c r="V266" s="74" t="s">
        <v>56</v>
      </c>
      <c r="W266" s="75" t="s">
        <v>57</v>
      </c>
      <c r="X266" s="91"/>
      <c r="Y266" s="91"/>
      <c r="Z266" s="91"/>
      <c r="AA266" s="91"/>
      <c r="AB266" s="91"/>
      <c r="AC266" s="91"/>
    </row>
    <row r="267" spans="3:29" ht="15" customHeight="1">
      <c r="C267" s="68" t="s">
        <v>59</v>
      </c>
      <c r="D267" s="77" t="s">
        <v>53</v>
      </c>
      <c r="E267" s="77" t="s">
        <v>60</v>
      </c>
      <c r="F267" s="77" t="s">
        <v>53</v>
      </c>
      <c r="G267" s="77" t="s">
        <v>60</v>
      </c>
      <c r="H267" s="77" t="s">
        <v>53</v>
      </c>
      <c r="I267" s="77" t="s">
        <v>60</v>
      </c>
      <c r="J267" s="77" t="s">
        <v>61</v>
      </c>
      <c r="K267" s="77" t="s">
        <v>53</v>
      </c>
      <c r="L267" s="77" t="s">
        <v>53</v>
      </c>
      <c r="M267" s="77" t="s">
        <v>53</v>
      </c>
      <c r="N267" s="79" t="s">
        <v>53</v>
      </c>
      <c r="O267" s="80" t="s">
        <v>53</v>
      </c>
      <c r="P267" s="78" t="s">
        <v>53</v>
      </c>
      <c r="Q267" s="71">
        <v>2013</v>
      </c>
      <c r="R267" s="71">
        <v>2014</v>
      </c>
      <c r="S267" s="82" t="s">
        <v>62</v>
      </c>
      <c r="T267" s="117">
        <v>2015</v>
      </c>
      <c r="U267" s="118" t="s">
        <v>63</v>
      </c>
      <c r="V267" s="118" t="s">
        <v>63</v>
      </c>
      <c r="W267" s="75" t="s">
        <v>63</v>
      </c>
      <c r="X267" s="91"/>
      <c r="Y267" s="91"/>
      <c r="Z267" s="91"/>
      <c r="AA267" s="91"/>
      <c r="AB267" s="91"/>
      <c r="AC267" s="91"/>
    </row>
    <row r="268" spans="2:29" ht="15" customHeight="1">
      <c r="B268" s="94" t="s">
        <v>58</v>
      </c>
      <c r="P268" s="84"/>
      <c r="Q268" s="85"/>
      <c r="R268" s="97"/>
      <c r="S268" s="40"/>
      <c r="T268" s="148" t="s">
        <v>497</v>
      </c>
      <c r="U268" s="10"/>
      <c r="V268" s="103"/>
      <c r="W268" s="235" t="s">
        <v>502</v>
      </c>
      <c r="X268" s="91"/>
      <c r="Y268" s="91"/>
      <c r="Z268" s="91"/>
      <c r="AA268" s="91"/>
      <c r="AB268" s="91"/>
      <c r="AC268" s="91"/>
    </row>
    <row r="269" spans="16:29" ht="15" customHeight="1">
      <c r="P269" s="84"/>
      <c r="Q269" s="101"/>
      <c r="R269" s="97"/>
      <c r="S269" s="40"/>
      <c r="T269" s="40"/>
      <c r="U269" s="10"/>
      <c r="V269" s="103"/>
      <c r="W269" s="91"/>
      <c r="X269" s="91"/>
      <c r="Y269" s="91"/>
      <c r="Z269" s="91"/>
      <c r="AA269" s="91"/>
      <c r="AB269" s="91"/>
      <c r="AC269" s="91"/>
    </row>
    <row r="270" spans="2:29" ht="15" customHeight="1">
      <c r="B270" s="89" t="s">
        <v>273</v>
      </c>
      <c r="P270" s="84"/>
      <c r="Q270" s="101"/>
      <c r="R270" s="97"/>
      <c r="S270" s="40"/>
      <c r="T270" s="40"/>
      <c r="U270" s="10"/>
      <c r="V270" s="103"/>
      <c r="W270" s="91"/>
      <c r="X270" s="91"/>
      <c r="Y270" s="91"/>
      <c r="Z270" s="91"/>
      <c r="AA270" s="91"/>
      <c r="AB270" s="91"/>
      <c r="AC270" s="91"/>
    </row>
    <row r="271" spans="2:29" ht="15" customHeight="1">
      <c r="B271" s="89"/>
      <c r="P271" s="84"/>
      <c r="Q271" s="101"/>
      <c r="R271" s="97"/>
      <c r="S271" s="40"/>
      <c r="T271" s="40"/>
      <c r="U271" s="10"/>
      <c r="V271" s="103"/>
      <c r="W271" s="91"/>
      <c r="X271" s="91"/>
      <c r="Y271" s="91"/>
      <c r="Z271" s="91"/>
      <c r="AA271" s="91"/>
      <c r="AB271" s="91"/>
      <c r="AC271" s="91"/>
    </row>
    <row r="272" spans="2:29" ht="15" customHeight="1">
      <c r="B272" s="92" t="s">
        <v>400</v>
      </c>
      <c r="C272" s="92" t="s">
        <v>401</v>
      </c>
      <c r="D272" s="92">
        <v>120435</v>
      </c>
      <c r="E272" s="92">
        <v>140000</v>
      </c>
      <c r="F272" s="92">
        <v>124583</v>
      </c>
      <c r="G272" s="92">
        <v>138000</v>
      </c>
      <c r="H272" s="92">
        <v>124098.72</v>
      </c>
      <c r="I272" s="92">
        <v>138535</v>
      </c>
      <c r="J272" s="92">
        <v>165000</v>
      </c>
      <c r="K272" s="92">
        <v>144745</v>
      </c>
      <c r="L272" s="92">
        <v>137392</v>
      </c>
      <c r="M272" s="92">
        <v>122747.9</v>
      </c>
      <c r="N272" s="92">
        <v>85994.01</v>
      </c>
      <c r="O272" s="10">
        <v>102262</v>
      </c>
      <c r="P272" s="102">
        <v>82377.11</v>
      </c>
      <c r="Q272" s="179">
        <v>96133.59</v>
      </c>
      <c r="R272" s="97">
        <v>99271.89</v>
      </c>
      <c r="S272" s="99">
        <v>94171</v>
      </c>
      <c r="T272" s="40">
        <v>98965.29</v>
      </c>
      <c r="U272" s="10">
        <v>98000</v>
      </c>
      <c r="V272" s="10">
        <v>98000</v>
      </c>
      <c r="W272" s="10">
        <v>98000</v>
      </c>
      <c r="X272" s="91"/>
      <c r="Y272" s="91"/>
      <c r="Z272" s="91"/>
      <c r="AA272" s="99"/>
      <c r="AB272" s="91"/>
      <c r="AC272" s="91"/>
    </row>
    <row r="273" spans="2:29" ht="15" customHeight="1">
      <c r="B273" s="92" t="s">
        <v>402</v>
      </c>
      <c r="C273" s="92" t="s">
        <v>403</v>
      </c>
      <c r="D273" s="92">
        <v>116823</v>
      </c>
      <c r="E273" s="92">
        <v>125000</v>
      </c>
      <c r="F273" s="92">
        <v>167855</v>
      </c>
      <c r="G273" s="92">
        <v>130000</v>
      </c>
      <c r="H273" s="92">
        <v>110970</v>
      </c>
      <c r="I273" s="92">
        <v>166059</v>
      </c>
      <c r="J273" s="92">
        <v>152900</v>
      </c>
      <c r="K273" s="92">
        <v>77073</v>
      </c>
      <c r="L273" s="92">
        <v>214906</v>
      </c>
      <c r="M273" s="92">
        <v>156655.39</v>
      </c>
      <c r="N273" s="92">
        <v>184325.02</v>
      </c>
      <c r="O273" s="129">
        <v>164988</v>
      </c>
      <c r="P273" s="102">
        <v>80994.79</v>
      </c>
      <c r="Q273" s="101">
        <v>72966.89</v>
      </c>
      <c r="R273" s="99">
        <v>92608.87</v>
      </c>
      <c r="S273" s="40">
        <v>107567</v>
      </c>
      <c r="T273" s="40">
        <v>75442</v>
      </c>
      <c r="U273" s="10">
        <v>86500</v>
      </c>
      <c r="V273" s="10">
        <v>86500</v>
      </c>
      <c r="W273" s="10">
        <v>86500</v>
      </c>
      <c r="X273" s="91"/>
      <c r="Y273" s="91"/>
      <c r="Z273" s="91"/>
      <c r="AA273" s="99"/>
      <c r="AB273" s="91"/>
      <c r="AC273" s="91"/>
    </row>
    <row r="274" spans="2:29" ht="15" customHeight="1">
      <c r="B274" s="92" t="s">
        <v>404</v>
      </c>
      <c r="C274" s="92" t="s">
        <v>405</v>
      </c>
      <c r="D274" s="92">
        <v>89600</v>
      </c>
      <c r="E274" s="92">
        <v>90000</v>
      </c>
      <c r="F274" s="92">
        <v>89274</v>
      </c>
      <c r="G274" s="92">
        <v>90000</v>
      </c>
      <c r="H274" s="92">
        <v>182974</v>
      </c>
      <c r="I274" s="92">
        <v>92589</v>
      </c>
      <c r="J274" s="92">
        <v>92500</v>
      </c>
      <c r="K274" s="92">
        <v>100000</v>
      </c>
      <c r="L274" s="92">
        <v>112532</v>
      </c>
      <c r="M274" s="92">
        <v>123739.19</v>
      </c>
      <c r="N274" s="92">
        <v>142951.93</v>
      </c>
      <c r="O274" s="123">
        <v>140797</v>
      </c>
      <c r="P274" s="102">
        <v>135880</v>
      </c>
      <c r="Q274" s="101">
        <v>178970.32</v>
      </c>
      <c r="R274" s="97">
        <v>180358.32</v>
      </c>
      <c r="S274" s="40">
        <v>171331</v>
      </c>
      <c r="T274" s="40">
        <v>212083.97</v>
      </c>
      <c r="U274" s="10">
        <v>186000</v>
      </c>
      <c r="V274" s="10">
        <v>186000</v>
      </c>
      <c r="W274" s="10">
        <v>186000</v>
      </c>
      <c r="X274" s="91"/>
      <c r="Y274" s="91"/>
      <c r="Z274" s="91"/>
      <c r="AA274" s="99"/>
      <c r="AB274" s="91"/>
      <c r="AC274" s="91"/>
    </row>
    <row r="275" spans="2:29" ht="15" customHeight="1">
      <c r="B275" s="92" t="s">
        <v>406</v>
      </c>
      <c r="C275" s="92" t="s">
        <v>407</v>
      </c>
      <c r="D275" s="92"/>
      <c r="E275" s="92"/>
      <c r="F275" s="92"/>
      <c r="G275" s="92"/>
      <c r="H275" s="92"/>
      <c r="I275" s="92"/>
      <c r="J275" s="92"/>
      <c r="K275" s="92"/>
      <c r="L275" s="92"/>
      <c r="M275" s="92"/>
      <c r="N275" s="92"/>
      <c r="O275" s="123"/>
      <c r="P275" s="102"/>
      <c r="Q275" s="228"/>
      <c r="R275" s="97"/>
      <c r="S275" s="97"/>
      <c r="T275" s="97">
        <v>6171.27</v>
      </c>
      <c r="U275" s="121">
        <v>8000</v>
      </c>
      <c r="V275" s="121">
        <v>8000</v>
      </c>
      <c r="W275" s="121">
        <v>8000</v>
      </c>
      <c r="X275" s="91"/>
      <c r="Y275" s="91"/>
      <c r="Z275" s="91"/>
      <c r="AA275" s="99"/>
      <c r="AB275" s="91"/>
      <c r="AC275" s="91"/>
    </row>
    <row r="276" spans="1:29" ht="15" customHeight="1">
      <c r="A276" s="126"/>
      <c r="B276" s="92" t="s">
        <v>408</v>
      </c>
      <c r="C276" s="92" t="s">
        <v>409</v>
      </c>
      <c r="D276" s="92"/>
      <c r="E276" s="92"/>
      <c r="F276" s="92"/>
      <c r="G276" s="92"/>
      <c r="H276" s="92"/>
      <c r="I276" s="92"/>
      <c r="J276" s="92"/>
      <c r="K276" s="92"/>
      <c r="L276" s="92"/>
      <c r="M276" s="92"/>
      <c r="N276" s="92"/>
      <c r="O276" s="123"/>
      <c r="P276" s="102"/>
      <c r="Q276" s="228"/>
      <c r="R276" s="97"/>
      <c r="S276" s="97"/>
      <c r="T276" s="97">
        <v>29270.62</v>
      </c>
      <c r="U276" s="121">
        <v>30000</v>
      </c>
      <c r="V276" s="121">
        <v>30000</v>
      </c>
      <c r="W276" s="121">
        <v>30000</v>
      </c>
      <c r="X276" s="91"/>
      <c r="Y276" s="91"/>
      <c r="Z276" s="91"/>
      <c r="AA276" s="99"/>
      <c r="AB276" s="91"/>
      <c r="AC276" s="91"/>
    </row>
    <row r="277" spans="2:29" ht="15" customHeight="1">
      <c r="B277" s="92" t="s">
        <v>410</v>
      </c>
      <c r="C277" s="92" t="s">
        <v>411</v>
      </c>
      <c r="K277" s="92">
        <v>432707</v>
      </c>
      <c r="L277" s="92">
        <v>313689</v>
      </c>
      <c r="M277" s="92">
        <v>0</v>
      </c>
      <c r="N277" s="92">
        <v>0</v>
      </c>
      <c r="O277" s="10">
        <v>0</v>
      </c>
      <c r="P277" s="102">
        <v>1694.88</v>
      </c>
      <c r="Q277" s="101">
        <v>15635.19</v>
      </c>
      <c r="R277" s="97">
        <v>0</v>
      </c>
      <c r="S277" s="40"/>
      <c r="T277" s="40">
        <v>0</v>
      </c>
      <c r="U277" s="10">
        <v>0</v>
      </c>
      <c r="V277" s="10">
        <v>0</v>
      </c>
      <c r="W277" s="10">
        <v>0</v>
      </c>
      <c r="X277" s="91"/>
      <c r="Y277" s="91"/>
      <c r="Z277" s="91"/>
      <c r="AA277" s="99"/>
      <c r="AB277" s="91"/>
      <c r="AC277" s="91"/>
    </row>
    <row r="278" spans="2:29" ht="15" customHeight="1">
      <c r="B278" s="92" t="s">
        <v>412</v>
      </c>
      <c r="C278" s="92" t="s">
        <v>413</v>
      </c>
      <c r="D278" s="92">
        <v>1151</v>
      </c>
      <c r="E278" s="92">
        <v>1150</v>
      </c>
      <c r="F278" s="92">
        <v>1300</v>
      </c>
      <c r="G278" s="92">
        <v>3000</v>
      </c>
      <c r="H278" s="92">
        <v>20330</v>
      </c>
      <c r="I278" s="92">
        <v>11900</v>
      </c>
      <c r="J278" s="92">
        <v>16095</v>
      </c>
      <c r="K278" s="92">
        <v>12487</v>
      </c>
      <c r="L278" s="92">
        <v>11359</v>
      </c>
      <c r="M278" s="92">
        <v>10400.17</v>
      </c>
      <c r="N278" s="92">
        <v>9579</v>
      </c>
      <c r="O278" s="128">
        <v>17246</v>
      </c>
      <c r="P278" s="102">
        <v>0</v>
      </c>
      <c r="Q278" s="101">
        <v>14637.41</v>
      </c>
      <c r="R278" s="127">
        <v>19654</v>
      </c>
      <c r="S278" s="40">
        <v>17074.42</v>
      </c>
      <c r="T278" s="40">
        <v>7053.26</v>
      </c>
      <c r="U278" s="121">
        <v>7000</v>
      </c>
      <c r="V278" s="236">
        <v>14000</v>
      </c>
      <c r="W278" s="236">
        <v>14000</v>
      </c>
      <c r="X278" s="91"/>
      <c r="Y278" s="91"/>
      <c r="Z278" s="91"/>
      <c r="AA278" s="99"/>
      <c r="AB278" s="91"/>
      <c r="AC278" s="91"/>
    </row>
    <row r="279" spans="2:29" ht="15" customHeight="1">
      <c r="B279" s="92" t="s">
        <v>214</v>
      </c>
      <c r="C279" s="92" t="s">
        <v>414</v>
      </c>
      <c r="D279" s="92">
        <v>9213</v>
      </c>
      <c r="E279" s="92">
        <v>11250</v>
      </c>
      <c r="F279" s="92">
        <v>9429</v>
      </c>
      <c r="G279" s="92">
        <v>11000</v>
      </c>
      <c r="H279" s="92">
        <v>9493.57</v>
      </c>
      <c r="I279" s="92">
        <v>11280</v>
      </c>
      <c r="J279" s="92">
        <v>10710</v>
      </c>
      <c r="K279" s="92">
        <v>11050</v>
      </c>
      <c r="L279" s="92">
        <v>10510</v>
      </c>
      <c r="M279" s="92">
        <v>9390.21</v>
      </c>
      <c r="N279" s="92">
        <v>6536.79</v>
      </c>
      <c r="O279" s="10">
        <v>7778</v>
      </c>
      <c r="P279" s="102">
        <v>7397.11</v>
      </c>
      <c r="Q279" s="101">
        <v>7382.91</v>
      </c>
      <c r="R279" s="97">
        <v>7737.89</v>
      </c>
      <c r="S279" s="40">
        <v>7519</v>
      </c>
      <c r="T279" s="40">
        <v>5295.11</v>
      </c>
      <c r="U279" s="10">
        <v>6980</v>
      </c>
      <c r="V279" s="10">
        <v>6980</v>
      </c>
      <c r="W279" s="10">
        <v>6980</v>
      </c>
      <c r="X279" s="91"/>
      <c r="Y279" s="91"/>
      <c r="Z279" s="91"/>
      <c r="AA279" s="99"/>
      <c r="AB279" s="91"/>
      <c r="AC279" s="91"/>
    </row>
    <row r="280" spans="2:29" ht="15" customHeight="1">
      <c r="B280" s="92" t="s">
        <v>369</v>
      </c>
      <c r="C280" s="92" t="s">
        <v>415</v>
      </c>
      <c r="D280" s="92">
        <v>632</v>
      </c>
      <c r="E280" s="92">
        <v>600</v>
      </c>
      <c r="F280" s="92">
        <v>632</v>
      </c>
      <c r="G280" s="92">
        <v>800</v>
      </c>
      <c r="H280" s="92">
        <v>568.62</v>
      </c>
      <c r="I280" s="92">
        <v>641</v>
      </c>
      <c r="J280" s="92">
        <v>858</v>
      </c>
      <c r="K280" s="92">
        <v>743</v>
      </c>
      <c r="L280" s="92">
        <v>747</v>
      </c>
      <c r="M280" s="92">
        <v>719.44</v>
      </c>
      <c r="N280" s="92">
        <v>633.12</v>
      </c>
      <c r="O280" s="10">
        <v>761</v>
      </c>
      <c r="P280" s="102">
        <v>476.22</v>
      </c>
      <c r="Q280" s="101">
        <v>0</v>
      </c>
      <c r="R280" s="97"/>
      <c r="S280" s="40">
        <v>0</v>
      </c>
      <c r="T280" s="40">
        <v>0</v>
      </c>
      <c r="U280" s="10"/>
      <c r="V280" s="10"/>
      <c r="W280" s="10"/>
      <c r="X280" s="91"/>
      <c r="Y280" s="91"/>
      <c r="Z280" s="91"/>
      <c r="AA280" s="99"/>
      <c r="AB280" s="91"/>
      <c r="AC280" s="91"/>
    </row>
    <row r="281" spans="2:29" ht="15" customHeight="1">
      <c r="B281" s="92" t="s">
        <v>218</v>
      </c>
      <c r="C281" s="92" t="s">
        <v>416</v>
      </c>
      <c r="D281" s="92">
        <v>0</v>
      </c>
      <c r="E281" s="92">
        <v>300</v>
      </c>
      <c r="F281" s="92">
        <v>0</v>
      </c>
      <c r="G281" s="92">
        <v>300</v>
      </c>
      <c r="H281" s="92">
        <v>0</v>
      </c>
      <c r="I281" s="92">
        <v>0</v>
      </c>
      <c r="N281" s="59">
        <v>2621</v>
      </c>
      <c r="O281" s="10">
        <v>0</v>
      </c>
      <c r="P281" s="106">
        <v>0</v>
      </c>
      <c r="Q281" s="101">
        <v>677.66</v>
      </c>
      <c r="R281" s="97">
        <v>753.66</v>
      </c>
      <c r="S281" s="40"/>
      <c r="T281" s="40">
        <v>617.84</v>
      </c>
      <c r="U281" s="10">
        <v>641</v>
      </c>
      <c r="V281" s="10">
        <v>641</v>
      </c>
      <c r="W281" s="10">
        <v>641</v>
      </c>
      <c r="X281" s="91"/>
      <c r="Y281" s="91"/>
      <c r="Z281" s="91"/>
      <c r="AA281" s="99"/>
      <c r="AB281" s="91"/>
      <c r="AC281" s="91"/>
    </row>
    <row r="282" spans="2:29" ht="15" customHeight="1">
      <c r="B282" s="92" t="s">
        <v>417</v>
      </c>
      <c r="C282" s="92" t="s">
        <v>418</v>
      </c>
      <c r="D282" s="92">
        <v>248</v>
      </c>
      <c r="E282" s="92">
        <v>0</v>
      </c>
      <c r="F282" s="92">
        <v>371</v>
      </c>
      <c r="G282" s="92">
        <v>0</v>
      </c>
      <c r="H282" s="92">
        <v>101.25</v>
      </c>
      <c r="I282" s="92">
        <v>101</v>
      </c>
      <c r="J282" s="92">
        <v>400</v>
      </c>
      <c r="K282" s="92">
        <v>210</v>
      </c>
      <c r="L282" s="92">
        <v>90</v>
      </c>
      <c r="M282" s="92">
        <v>0</v>
      </c>
      <c r="N282" s="92">
        <v>93.6</v>
      </c>
      <c r="O282" s="10">
        <v>83</v>
      </c>
      <c r="P282" s="102">
        <v>0</v>
      </c>
      <c r="Q282" s="101">
        <v>48.3</v>
      </c>
      <c r="R282" s="97">
        <v>68.56</v>
      </c>
      <c r="S282" s="40">
        <v>44</v>
      </c>
      <c r="T282" s="40">
        <v>0</v>
      </c>
      <c r="U282" s="10">
        <v>60</v>
      </c>
      <c r="V282" s="10">
        <v>60</v>
      </c>
      <c r="W282" s="10">
        <v>60</v>
      </c>
      <c r="X282" s="91"/>
      <c r="Y282" s="91"/>
      <c r="Z282" s="91"/>
      <c r="AA282" s="99"/>
      <c r="AB282" s="91"/>
      <c r="AC282" s="91"/>
    </row>
    <row r="283" spans="2:29" ht="15" customHeight="1">
      <c r="B283" s="92" t="s">
        <v>419</v>
      </c>
      <c r="C283" s="92" t="s">
        <v>420</v>
      </c>
      <c r="D283" s="92"/>
      <c r="E283" s="92"/>
      <c r="F283" s="92"/>
      <c r="G283" s="92"/>
      <c r="H283" s="92"/>
      <c r="I283" s="92"/>
      <c r="J283" s="92"/>
      <c r="K283" s="92"/>
      <c r="L283" s="92"/>
      <c r="M283" s="92"/>
      <c r="N283" s="92"/>
      <c r="O283" s="10"/>
      <c r="P283" s="102"/>
      <c r="Q283" s="101"/>
      <c r="R283" s="97"/>
      <c r="S283" s="40"/>
      <c r="T283" s="40">
        <v>2957.64</v>
      </c>
      <c r="U283" s="10">
        <v>2000</v>
      </c>
      <c r="V283" s="10">
        <v>2000</v>
      </c>
      <c r="W283" s="10">
        <v>2000</v>
      </c>
      <c r="X283" s="91"/>
      <c r="Y283" s="91"/>
      <c r="Z283" s="91"/>
      <c r="AA283" s="99"/>
      <c r="AB283" s="91"/>
      <c r="AC283" s="91"/>
    </row>
    <row r="284" spans="2:29" ht="15" customHeight="1">
      <c r="B284" s="92" t="s">
        <v>374</v>
      </c>
      <c r="C284" s="92" t="s">
        <v>421</v>
      </c>
      <c r="D284" s="92">
        <v>33970</v>
      </c>
      <c r="E284" s="92">
        <v>41000</v>
      </c>
      <c r="F284" s="92">
        <v>40579</v>
      </c>
      <c r="G284" s="92">
        <v>46500</v>
      </c>
      <c r="H284" s="92">
        <v>48553.27</v>
      </c>
      <c r="I284" s="92">
        <v>53726</v>
      </c>
      <c r="J284" s="92">
        <v>75455</v>
      </c>
      <c r="K284" s="92">
        <v>30855</v>
      </c>
      <c r="L284" s="92">
        <v>39979</v>
      </c>
      <c r="M284" s="92">
        <v>45002.02</v>
      </c>
      <c r="N284" s="92">
        <v>61883.76</v>
      </c>
      <c r="O284" s="10">
        <v>65196</v>
      </c>
      <c r="P284" s="102">
        <v>81265.07</v>
      </c>
      <c r="Q284" s="101">
        <v>63388.41</v>
      </c>
      <c r="R284" s="127">
        <v>54514.66</v>
      </c>
      <c r="S284" s="40">
        <v>69950</v>
      </c>
      <c r="T284" s="40">
        <v>56860.84</v>
      </c>
      <c r="U284" s="10">
        <v>59650</v>
      </c>
      <c r="V284" s="10">
        <v>59650</v>
      </c>
      <c r="W284" s="10">
        <v>59650</v>
      </c>
      <c r="X284" s="91"/>
      <c r="Y284" s="91"/>
      <c r="Z284" s="91"/>
      <c r="AA284" s="99"/>
      <c r="AB284" s="91"/>
      <c r="AC284" s="91"/>
    </row>
    <row r="285" spans="2:29" ht="15" customHeight="1">
      <c r="B285" s="126" t="s">
        <v>422</v>
      </c>
      <c r="C285" s="92" t="s">
        <v>423</v>
      </c>
      <c r="D285" s="92"/>
      <c r="E285" s="92"/>
      <c r="F285" s="92"/>
      <c r="G285" s="92"/>
      <c r="H285" s="92"/>
      <c r="I285" s="92"/>
      <c r="J285" s="92"/>
      <c r="K285" s="92"/>
      <c r="L285" s="92"/>
      <c r="M285" s="92"/>
      <c r="N285" s="92"/>
      <c r="O285" s="10"/>
      <c r="P285" s="102"/>
      <c r="Q285" s="101"/>
      <c r="R285" s="127"/>
      <c r="S285" s="40"/>
      <c r="T285" s="40"/>
      <c r="U285" s="10"/>
      <c r="V285" s="10"/>
      <c r="W285" s="10"/>
      <c r="X285" s="91"/>
      <c r="Y285" s="91"/>
      <c r="Z285" s="91"/>
      <c r="AA285" s="99"/>
      <c r="AB285" s="91"/>
      <c r="AC285" s="91"/>
    </row>
    <row r="286" spans="2:29" ht="15" customHeight="1">
      <c r="B286" s="92" t="s">
        <v>352</v>
      </c>
      <c r="C286" s="92" t="s">
        <v>424</v>
      </c>
      <c r="N286" s="92">
        <v>0</v>
      </c>
      <c r="O286" s="10">
        <v>0</v>
      </c>
      <c r="P286" s="106"/>
      <c r="Q286" s="101">
        <v>50000</v>
      </c>
      <c r="R286" s="97">
        <v>0</v>
      </c>
      <c r="S286" s="99">
        <v>150000</v>
      </c>
      <c r="T286" s="40">
        <v>189308</v>
      </c>
      <c r="U286" s="10">
        <v>150000</v>
      </c>
      <c r="V286" s="10">
        <v>150000</v>
      </c>
      <c r="W286" s="10">
        <v>150000</v>
      </c>
      <c r="X286" s="91"/>
      <c r="Y286" s="91"/>
      <c r="Z286" s="91"/>
      <c r="AA286" s="99"/>
      <c r="AB286" s="91"/>
      <c r="AC286" s="91"/>
    </row>
    <row r="287" spans="2:29" ht="15" customHeight="1">
      <c r="B287" s="92" t="s">
        <v>380</v>
      </c>
      <c r="O287" s="10"/>
      <c r="P287" s="106"/>
      <c r="Q287" s="101">
        <v>50000</v>
      </c>
      <c r="R287" s="99">
        <v>50000</v>
      </c>
      <c r="S287" s="99">
        <v>150000</v>
      </c>
      <c r="T287" s="40"/>
      <c r="U287" s="10">
        <v>50000</v>
      </c>
      <c r="V287" s="10">
        <v>50000</v>
      </c>
      <c r="W287" s="10">
        <v>50000</v>
      </c>
      <c r="X287" s="91"/>
      <c r="Y287" s="91"/>
      <c r="Z287" s="91"/>
      <c r="AA287" s="99"/>
      <c r="AB287" s="91"/>
      <c r="AC287" s="91"/>
    </row>
    <row r="288" spans="2:29" ht="15" customHeight="1">
      <c r="B288" s="92"/>
      <c r="O288" s="10"/>
      <c r="P288" s="106"/>
      <c r="Q288" s="101"/>
      <c r="R288" s="99"/>
      <c r="S288" s="99"/>
      <c r="T288" s="40"/>
      <c r="X288" s="91"/>
      <c r="Y288" s="91"/>
      <c r="Z288" s="91"/>
      <c r="AA288" s="99"/>
      <c r="AB288" s="91"/>
      <c r="AC288" s="91"/>
    </row>
    <row r="289" spans="2:29" ht="15" customHeight="1">
      <c r="B289" s="94" t="s">
        <v>233</v>
      </c>
      <c r="C289" s="138"/>
      <c r="D289" s="135">
        <v>45214</v>
      </c>
      <c r="E289" s="135">
        <v>54300</v>
      </c>
      <c r="F289" s="135">
        <f>SUM(F278:F284)</f>
        <v>52311</v>
      </c>
      <c r="G289" s="135">
        <f>SUM(G278:G284)</f>
        <v>61600</v>
      </c>
      <c r="H289" s="135">
        <f>SUM(H272:H284)</f>
        <v>497089.43</v>
      </c>
      <c r="I289" s="135">
        <f>SUM(I272:I284)</f>
        <v>474831</v>
      </c>
      <c r="J289" s="135">
        <f>SUM(J272:J284)</f>
        <v>513918</v>
      </c>
      <c r="K289" s="135">
        <f>SUM(K272:K284)</f>
        <v>809870</v>
      </c>
      <c r="L289" s="135">
        <f>SUM(L272:L284)</f>
        <v>841204</v>
      </c>
      <c r="M289" s="135">
        <f>SUM(M272:M287)</f>
        <v>468654.32000000007</v>
      </c>
      <c r="N289" s="135">
        <f>SUM(N272:N287)</f>
        <v>494618.2299999999</v>
      </c>
      <c r="O289" s="135">
        <f>SUM(O272:O286)</f>
        <v>499111</v>
      </c>
      <c r="P289" s="136">
        <f>SUM(P272:P286)</f>
        <v>390085.18</v>
      </c>
      <c r="Q289" s="135">
        <f aca="true" t="shared" si="10" ref="Q289:V289">SUM(Q272:Q287)</f>
        <v>549840.6799999999</v>
      </c>
      <c r="R289" s="137">
        <f t="shared" si="10"/>
        <v>504967.85</v>
      </c>
      <c r="S289" s="137">
        <f t="shared" si="10"/>
        <v>767656.4199999999</v>
      </c>
      <c r="T289" s="137">
        <f t="shared" si="10"/>
        <v>684025.8400000001</v>
      </c>
      <c r="U289" s="137">
        <f t="shared" si="10"/>
        <v>684831</v>
      </c>
      <c r="V289" s="137">
        <f t="shared" si="10"/>
        <v>691831</v>
      </c>
      <c r="W289" s="137">
        <f>SUM(W272:W287)</f>
        <v>691831</v>
      </c>
      <c r="X289" s="91"/>
      <c r="Y289" s="91"/>
      <c r="Z289" s="91"/>
      <c r="AA289" s="91"/>
      <c r="AB289" s="91"/>
      <c r="AC289" s="91"/>
    </row>
    <row r="290" spans="3:29" ht="15" customHeight="1">
      <c r="C290" s="138"/>
      <c r="D290" s="138"/>
      <c r="E290" s="138"/>
      <c r="F290" s="138"/>
      <c r="G290" s="138"/>
      <c r="H290" s="138"/>
      <c r="I290" s="138"/>
      <c r="J290" s="138"/>
      <c r="K290" s="138"/>
      <c r="L290" s="138"/>
      <c r="M290" s="138"/>
      <c r="N290" s="138"/>
      <c r="O290" s="60"/>
      <c r="P290" s="139"/>
      <c r="Q290" s="138"/>
      <c r="R290" s="97"/>
      <c r="S290" s="40"/>
      <c r="T290" s="40"/>
      <c r="U290" s="10"/>
      <c r="V290" s="103"/>
      <c r="W290" s="103"/>
      <c r="X290" s="91"/>
      <c r="Y290" s="91"/>
      <c r="Z290" s="91"/>
      <c r="AA290" s="91"/>
      <c r="AB290" s="91"/>
      <c r="AC290" s="91"/>
    </row>
    <row r="291" spans="3:29" ht="15" customHeight="1">
      <c r="C291" s="138"/>
      <c r="D291" s="138"/>
      <c r="E291" s="138"/>
      <c r="F291" s="138"/>
      <c r="G291" s="138"/>
      <c r="H291" s="138"/>
      <c r="I291" s="138"/>
      <c r="J291" s="138"/>
      <c r="K291" s="138"/>
      <c r="L291" s="138"/>
      <c r="M291" s="138"/>
      <c r="N291" s="138"/>
      <c r="O291" s="60"/>
      <c r="P291" s="139"/>
      <c r="Q291" s="138"/>
      <c r="R291" s="97"/>
      <c r="S291" s="40"/>
      <c r="T291" s="40"/>
      <c r="U291" s="10"/>
      <c r="V291" s="103"/>
      <c r="W291" s="103"/>
      <c r="X291" s="91"/>
      <c r="Y291" s="91"/>
      <c r="Z291" s="91"/>
      <c r="AA291" s="91"/>
      <c r="AB291" s="91"/>
      <c r="AC291" s="91"/>
    </row>
    <row r="292" spans="2:29" ht="15" customHeight="1">
      <c r="B292" s="94" t="s">
        <v>382</v>
      </c>
      <c r="C292" s="138"/>
      <c r="D292" s="135">
        <v>372072</v>
      </c>
      <c r="E292" s="135">
        <v>409300</v>
      </c>
      <c r="F292" s="135">
        <v>434023</v>
      </c>
      <c r="G292" s="135" t="e">
        <f>NA()</f>
        <v>#N/A</v>
      </c>
      <c r="H292" s="135">
        <f aca="true" t="shared" si="11" ref="H292:V292">SUM(H263-H289)</f>
        <v>-95585.57</v>
      </c>
      <c r="I292" s="135">
        <f t="shared" si="11"/>
        <v>-32254</v>
      </c>
      <c r="J292" s="135">
        <f t="shared" si="11"/>
        <v>-169418</v>
      </c>
      <c r="K292" s="135">
        <f t="shared" si="11"/>
        <v>308926</v>
      </c>
      <c r="L292" s="135">
        <f t="shared" si="11"/>
        <v>-117360</v>
      </c>
      <c r="M292" s="135">
        <f t="shared" si="11"/>
        <v>-147042.11000000004</v>
      </c>
      <c r="N292" s="135">
        <f t="shared" si="11"/>
        <v>-232100.29999999993</v>
      </c>
      <c r="O292" s="180">
        <f t="shared" si="11"/>
        <v>44709</v>
      </c>
      <c r="P292" s="181">
        <f t="shared" si="11"/>
        <v>167855.8000000001</v>
      </c>
      <c r="Q292" s="182">
        <f t="shared" si="11"/>
        <v>123104.63</v>
      </c>
      <c r="R292" s="183">
        <f t="shared" si="11"/>
        <v>127697.64000000001</v>
      </c>
      <c r="S292" s="183">
        <f t="shared" si="11"/>
        <v>-61305.35999999987</v>
      </c>
      <c r="T292" s="183">
        <f t="shared" si="11"/>
        <v>-175520.45000000007</v>
      </c>
      <c r="U292" s="184">
        <f t="shared" si="11"/>
        <v>-89771</v>
      </c>
      <c r="V292" s="184">
        <f t="shared" si="11"/>
        <v>-97535</v>
      </c>
      <c r="W292" s="184">
        <f>SUM(W263-W289)</f>
        <v>-97535</v>
      </c>
      <c r="X292" s="91"/>
      <c r="Y292" s="91"/>
      <c r="Z292" s="91"/>
      <c r="AA292" s="91"/>
      <c r="AB292" s="91"/>
      <c r="AC292" s="91"/>
    </row>
    <row r="293" spans="2:29" ht="15" customHeight="1">
      <c r="B293" s="94" t="s">
        <v>8</v>
      </c>
      <c r="C293" s="138"/>
      <c r="D293" s="138"/>
      <c r="E293" s="138"/>
      <c r="F293" s="138"/>
      <c r="G293" s="138"/>
      <c r="H293" s="138"/>
      <c r="I293" s="138"/>
      <c r="J293" s="138"/>
      <c r="K293" s="138"/>
      <c r="L293" s="138"/>
      <c r="M293" s="138"/>
      <c r="N293" s="138"/>
      <c r="O293" s="60"/>
      <c r="P293" s="143"/>
      <c r="Q293" s="138"/>
      <c r="R293" s="40"/>
      <c r="S293" s="97"/>
      <c r="T293" s="40"/>
      <c r="U293" s="185"/>
      <c r="V293" s="90"/>
      <c r="W293" s="91"/>
      <c r="X293" s="91"/>
      <c r="Y293" s="91"/>
      <c r="Z293" s="91"/>
      <c r="AA293" s="91"/>
      <c r="AB293" s="91"/>
      <c r="AC293" s="91"/>
    </row>
    <row r="294" spans="16:29" ht="16.5" customHeight="1">
      <c r="P294" s="84"/>
      <c r="Q294" s="101"/>
      <c r="R294" s="40"/>
      <c r="S294" s="97"/>
      <c r="T294" s="40"/>
      <c r="U294" s="185"/>
      <c r="V294" s="90"/>
      <c r="W294" s="91"/>
      <c r="X294" s="91"/>
      <c r="Y294" s="91"/>
      <c r="Z294" s="91"/>
      <c r="AA294" s="91"/>
      <c r="AB294" s="91"/>
      <c r="AC294" s="91"/>
    </row>
    <row r="295" spans="12:29" ht="16.5" customHeight="1">
      <c r="L295" s="186">
        <f>SUM(L116+L193+L244+L292)</f>
        <v>-239250</v>
      </c>
      <c r="M295" s="186"/>
      <c r="N295" s="186"/>
      <c r="O295" s="186"/>
      <c r="P295" s="101"/>
      <c r="Q295" s="186"/>
      <c r="R295" s="187"/>
      <c r="S295" s="97"/>
      <c r="T295" s="40"/>
      <c r="U295" s="185"/>
      <c r="V295" s="90"/>
      <c r="W295" s="91"/>
      <c r="X295" s="91"/>
      <c r="Y295" s="91"/>
      <c r="Z295" s="91"/>
      <c r="AA295" s="91"/>
      <c r="AB295" s="91"/>
      <c r="AC295" s="91"/>
    </row>
    <row r="296" spans="2:29" ht="16.5" customHeight="1">
      <c r="B296" s="126"/>
      <c r="P296" s="84"/>
      <c r="Q296" s="101"/>
      <c r="R296" s="40"/>
      <c r="S296" s="97"/>
      <c r="T296" s="40"/>
      <c r="U296" s="40"/>
      <c r="V296" s="90"/>
      <c r="W296" s="91"/>
      <c r="X296" s="91"/>
      <c r="Y296" s="91"/>
      <c r="Z296" s="91"/>
      <c r="AA296" s="91"/>
      <c r="AB296" s="91"/>
      <c r="AC296" s="91"/>
    </row>
    <row r="297" spans="2:29" ht="16.5" customHeight="1">
      <c r="B297" s="126"/>
      <c r="O297" s="186"/>
      <c r="P297" s="101"/>
      <c r="Q297" s="186"/>
      <c r="R297" s="188"/>
      <c r="S297" s="189"/>
      <c r="T297" s="40"/>
      <c r="U297" s="88"/>
      <c r="V297" s="90"/>
      <c r="W297" s="91"/>
      <c r="X297" s="91"/>
      <c r="Y297" s="91"/>
      <c r="Z297" s="91"/>
      <c r="AA297" s="91"/>
      <c r="AB297" s="91"/>
      <c r="AC297" s="91"/>
    </row>
    <row r="298" spans="16:29" ht="16.5" customHeight="1">
      <c r="P298" s="190"/>
      <c r="Q298" s="101"/>
      <c r="R298" s="88"/>
      <c r="S298" s="189"/>
      <c r="T298" s="40"/>
      <c r="U298" s="88"/>
      <c r="V298" s="90"/>
      <c r="W298" s="91"/>
      <c r="X298" s="91"/>
      <c r="Y298" s="91"/>
      <c r="Z298" s="91"/>
      <c r="AA298" s="91"/>
      <c r="AB298" s="91"/>
      <c r="AC298" s="91"/>
    </row>
    <row r="299" spans="2:29" ht="16.5" customHeight="1">
      <c r="B299" s="126"/>
      <c r="P299" s="190"/>
      <c r="Q299" s="101"/>
      <c r="R299" s="88"/>
      <c r="S299" s="189"/>
      <c r="T299" s="40"/>
      <c r="U299" s="88"/>
      <c r="V299" s="90"/>
      <c r="W299" s="91"/>
      <c r="X299" s="91"/>
      <c r="Y299" s="91"/>
      <c r="Z299" s="91"/>
      <c r="AA299" s="91"/>
      <c r="AB299" s="91"/>
      <c r="AC299" s="91"/>
    </row>
    <row r="300" spans="16:29" ht="16.5" customHeight="1">
      <c r="P300" s="66"/>
      <c r="Q300" s="101"/>
      <c r="R300" s="88"/>
      <c r="S300" s="189"/>
      <c r="T300" s="40"/>
      <c r="U300" s="88"/>
      <c r="V300" s="90"/>
      <c r="W300" s="91"/>
      <c r="X300" s="91"/>
      <c r="Y300" s="91"/>
      <c r="Z300" s="91"/>
      <c r="AA300" s="91"/>
      <c r="AB300" s="91"/>
      <c r="AC300" s="91"/>
    </row>
    <row r="301" spans="16:29" ht="16.5" customHeight="1">
      <c r="P301" s="66"/>
      <c r="Q301" s="101"/>
      <c r="R301" s="88"/>
      <c r="S301" s="189"/>
      <c r="T301" s="40"/>
      <c r="U301" s="88"/>
      <c r="V301" s="90"/>
      <c r="W301" s="91"/>
      <c r="X301" s="91"/>
      <c r="Y301" s="91"/>
      <c r="Z301" s="91"/>
      <c r="AA301" s="91"/>
      <c r="AB301" s="91"/>
      <c r="AC301" s="91"/>
    </row>
    <row r="302" spans="16:29" ht="16.5" customHeight="1">
      <c r="P302" s="66"/>
      <c r="Q302" s="101"/>
      <c r="R302" s="88"/>
      <c r="S302" s="189"/>
      <c r="T302" s="40"/>
      <c r="U302" s="88"/>
      <c r="V302" s="90"/>
      <c r="W302" s="91"/>
      <c r="X302" s="91"/>
      <c r="Y302" s="91"/>
      <c r="Z302" s="91"/>
      <c r="AA302" s="91"/>
      <c r="AB302" s="91"/>
      <c r="AC302" s="91"/>
    </row>
    <row r="303" spans="16:29" ht="16.5" customHeight="1">
      <c r="P303" s="66"/>
      <c r="Q303" s="101"/>
      <c r="R303" s="88"/>
      <c r="S303" s="189"/>
      <c r="T303" s="40"/>
      <c r="U303" s="88"/>
      <c r="V303" s="90"/>
      <c r="W303" s="91"/>
      <c r="X303" s="91"/>
      <c r="Y303" s="91"/>
      <c r="Z303" s="91"/>
      <c r="AA303" s="91"/>
      <c r="AB303" s="91"/>
      <c r="AC303" s="91"/>
    </row>
    <row r="304" spans="16:29" ht="16.5" customHeight="1">
      <c r="P304" s="66"/>
      <c r="Q304" s="101"/>
      <c r="R304" s="88"/>
      <c r="S304" s="189"/>
      <c r="T304" s="40"/>
      <c r="U304" s="88"/>
      <c r="V304" s="90"/>
      <c r="W304" s="91"/>
      <c r="X304" s="91"/>
      <c r="Y304" s="91"/>
      <c r="Z304" s="91"/>
      <c r="AA304" s="91"/>
      <c r="AB304" s="91"/>
      <c r="AC304" s="91"/>
    </row>
    <row r="305" spans="16:29" ht="15.75" customHeight="1">
      <c r="P305" s="66"/>
      <c r="Q305" s="101"/>
      <c r="S305" s="191"/>
      <c r="T305" s="40"/>
      <c r="U305" s="60"/>
      <c r="V305" s="91"/>
      <c r="W305" s="91"/>
      <c r="X305" s="91"/>
      <c r="Y305" s="91"/>
      <c r="Z305" s="91"/>
      <c r="AA305" s="91"/>
      <c r="AB305" s="91"/>
      <c r="AC305" s="91"/>
    </row>
    <row r="306" spans="16:29" ht="15" customHeight="1">
      <c r="P306" s="66"/>
      <c r="Q306" s="101"/>
      <c r="S306" s="191"/>
      <c r="T306" s="40"/>
      <c r="U306" s="60"/>
      <c r="V306" s="91"/>
      <c r="W306" s="91"/>
      <c r="X306" s="91"/>
      <c r="Y306" s="91"/>
      <c r="Z306" s="91"/>
      <c r="AA306" s="91"/>
      <c r="AB306" s="91"/>
      <c r="AC306" s="91"/>
    </row>
    <row r="307" spans="16:29" ht="15.75" customHeight="1">
      <c r="P307" s="66"/>
      <c r="Q307" s="101"/>
      <c r="S307" s="191"/>
      <c r="T307" s="40"/>
      <c r="U307" s="60"/>
      <c r="V307" s="91"/>
      <c r="W307" s="91"/>
      <c r="X307" s="91"/>
      <c r="Y307" s="91"/>
      <c r="Z307" s="91"/>
      <c r="AA307" s="91"/>
      <c r="AB307" s="91"/>
      <c r="AC307" s="91"/>
    </row>
    <row r="308" spans="16:29" ht="15.75" customHeight="1">
      <c r="P308" s="66"/>
      <c r="Q308" s="101"/>
      <c r="S308" s="191"/>
      <c r="T308" s="40"/>
      <c r="U308" s="60"/>
      <c r="V308" s="91"/>
      <c r="W308" s="91"/>
      <c r="X308" s="91"/>
      <c r="Y308" s="91"/>
      <c r="Z308" s="91"/>
      <c r="AA308" s="91"/>
      <c r="AB308" s="91"/>
      <c r="AC308" s="91"/>
    </row>
    <row r="309" spans="16:29" ht="15.75" customHeight="1">
      <c r="P309" s="66"/>
      <c r="Q309" s="101"/>
      <c r="S309" s="191"/>
      <c r="T309" s="40"/>
      <c r="U309" s="60"/>
      <c r="V309" s="91"/>
      <c r="W309" s="91"/>
      <c r="X309" s="91"/>
      <c r="Y309" s="91"/>
      <c r="Z309" s="91"/>
      <c r="AA309" s="91"/>
      <c r="AB309" s="91"/>
      <c r="AC309" s="91"/>
    </row>
    <row r="310" spans="16:29" ht="15.75" customHeight="1">
      <c r="P310" s="66"/>
      <c r="Q310" s="101"/>
      <c r="S310" s="191"/>
      <c r="T310" s="40"/>
      <c r="U310" s="60"/>
      <c r="V310" s="91"/>
      <c r="W310" s="91"/>
      <c r="X310" s="91"/>
      <c r="Y310" s="91"/>
      <c r="Z310" s="91"/>
      <c r="AA310" s="91"/>
      <c r="AB310" s="91"/>
      <c r="AC310" s="91"/>
    </row>
    <row r="311" spans="16:29" ht="15.75" customHeight="1">
      <c r="P311" s="66"/>
      <c r="Q311" s="101"/>
      <c r="S311" s="191"/>
      <c r="T311" s="40"/>
      <c r="U311" s="60"/>
      <c r="V311" s="91"/>
      <c r="W311" s="91"/>
      <c r="X311" s="91"/>
      <c r="Y311" s="91"/>
      <c r="Z311" s="91"/>
      <c r="AA311" s="91"/>
      <c r="AB311" s="91"/>
      <c r="AC311" s="91"/>
    </row>
    <row r="312" spans="16:29" ht="15" customHeight="1">
      <c r="P312" s="66"/>
      <c r="Q312" s="101"/>
      <c r="S312" s="191"/>
      <c r="T312" s="40"/>
      <c r="U312" s="60"/>
      <c r="V312" s="91"/>
      <c r="W312" s="91"/>
      <c r="X312" s="91"/>
      <c r="Y312" s="91"/>
      <c r="Z312" s="91"/>
      <c r="AA312" s="91"/>
      <c r="AB312" s="91"/>
      <c r="AC312" s="91"/>
    </row>
    <row r="313" spans="16:29" ht="15.75" customHeight="1">
      <c r="P313" s="66"/>
      <c r="Q313" s="101"/>
      <c r="S313" s="191"/>
      <c r="T313" s="40"/>
      <c r="U313" s="60"/>
      <c r="V313" s="91"/>
      <c r="W313" s="91"/>
      <c r="X313" s="91"/>
      <c r="Y313" s="91"/>
      <c r="Z313" s="91"/>
      <c r="AA313" s="91"/>
      <c r="AB313" s="91"/>
      <c r="AC313" s="91"/>
    </row>
    <row r="314" spans="16:29" ht="15" customHeight="1">
      <c r="P314" s="66"/>
      <c r="Q314" s="101"/>
      <c r="S314" s="191"/>
      <c r="T314" s="40"/>
      <c r="V314" s="91"/>
      <c r="W314" s="91"/>
      <c r="X314" s="91"/>
      <c r="Y314" s="91"/>
      <c r="Z314" s="91"/>
      <c r="AA314" s="91"/>
      <c r="AB314" s="91"/>
      <c r="AC314" s="91"/>
    </row>
    <row r="315" spans="16:29" ht="15" customHeight="1">
      <c r="P315" s="66"/>
      <c r="Q315" s="101"/>
      <c r="S315" s="191"/>
      <c r="T315" s="40"/>
      <c r="V315" s="91"/>
      <c r="W315" s="91"/>
      <c r="X315" s="91"/>
      <c r="Y315" s="91"/>
      <c r="Z315" s="91"/>
      <c r="AA315" s="91"/>
      <c r="AB315" s="91"/>
      <c r="AC315" s="91"/>
    </row>
    <row r="316" spans="16:29" ht="15" customHeight="1">
      <c r="P316" s="66"/>
      <c r="Q316" s="101"/>
      <c r="S316" s="191"/>
      <c r="T316" s="40"/>
      <c r="V316" s="91"/>
      <c r="W316" s="91"/>
      <c r="X316" s="91"/>
      <c r="Y316" s="91"/>
      <c r="Z316" s="91"/>
      <c r="AA316" s="91"/>
      <c r="AB316" s="91"/>
      <c r="AC316" s="91"/>
    </row>
    <row r="317" spans="16:29" ht="15" customHeight="1">
      <c r="P317" s="66"/>
      <c r="Q317" s="101"/>
      <c r="S317" s="191"/>
      <c r="T317" s="40"/>
      <c r="V317" s="91"/>
      <c r="W317" s="91"/>
      <c r="X317" s="91"/>
      <c r="Y317" s="91"/>
      <c r="Z317" s="91"/>
      <c r="AA317" s="91"/>
      <c r="AB317" s="91"/>
      <c r="AC317" s="91"/>
    </row>
    <row r="318" spans="16:29" ht="15" customHeight="1">
      <c r="P318" s="66"/>
      <c r="Q318" s="101"/>
      <c r="S318" s="191"/>
      <c r="T318" s="40"/>
      <c r="V318" s="91"/>
      <c r="W318" s="91"/>
      <c r="X318" s="91"/>
      <c r="Y318" s="91"/>
      <c r="Z318" s="91"/>
      <c r="AA318" s="91"/>
      <c r="AB318" s="91"/>
      <c r="AC318" s="91"/>
    </row>
    <row r="319" spans="16:29" ht="15" customHeight="1">
      <c r="P319" s="66"/>
      <c r="Q319" s="101"/>
      <c r="S319" s="191"/>
      <c r="T319" s="40"/>
      <c r="V319" s="91"/>
      <c r="W319" s="91"/>
      <c r="X319" s="91"/>
      <c r="Y319" s="91"/>
      <c r="Z319" s="91"/>
      <c r="AA319" s="91"/>
      <c r="AB319" s="91"/>
      <c r="AC319" s="91"/>
    </row>
    <row r="320" spans="16:29" ht="15" customHeight="1">
      <c r="P320" s="66"/>
      <c r="Q320" s="101"/>
      <c r="S320" s="191"/>
      <c r="T320" s="40"/>
      <c r="V320" s="91"/>
      <c r="W320" s="91"/>
      <c r="X320" s="91"/>
      <c r="Y320" s="91"/>
      <c r="Z320" s="91"/>
      <c r="AA320" s="91"/>
      <c r="AB320" s="91"/>
      <c r="AC320" s="91"/>
    </row>
    <row r="321" spans="16:29" ht="15" customHeight="1">
      <c r="P321" s="66"/>
      <c r="Q321" s="101"/>
      <c r="S321" s="191"/>
      <c r="T321" s="40"/>
      <c r="V321" s="91"/>
      <c r="W321" s="91"/>
      <c r="X321" s="91"/>
      <c r="Y321" s="91"/>
      <c r="Z321" s="91"/>
      <c r="AA321" s="91"/>
      <c r="AB321" s="91"/>
      <c r="AC321" s="91"/>
    </row>
    <row r="322" spans="16:29" ht="15" customHeight="1">
      <c r="P322" s="66"/>
      <c r="Q322" s="101"/>
      <c r="S322" s="191"/>
      <c r="T322" s="40"/>
      <c r="V322" s="91"/>
      <c r="W322" s="91"/>
      <c r="X322" s="91"/>
      <c r="Y322" s="91"/>
      <c r="Z322" s="91"/>
      <c r="AA322" s="91"/>
      <c r="AB322" s="91"/>
      <c r="AC322" s="91"/>
    </row>
    <row r="323" spans="16:29" ht="15" customHeight="1">
      <c r="P323" s="66"/>
      <c r="Q323" s="101"/>
      <c r="S323" s="191"/>
      <c r="T323" s="40"/>
      <c r="V323" s="91"/>
      <c r="W323" s="91"/>
      <c r="X323" s="91"/>
      <c r="Y323" s="91"/>
      <c r="Z323" s="91"/>
      <c r="AA323" s="91"/>
      <c r="AB323" s="91"/>
      <c r="AC323" s="91"/>
    </row>
    <row r="324" spans="16:29" ht="15" customHeight="1">
      <c r="P324" s="66"/>
      <c r="Q324" s="101"/>
      <c r="S324" s="191"/>
      <c r="T324" s="40"/>
      <c r="V324" s="91"/>
      <c r="W324" s="91"/>
      <c r="X324" s="91"/>
      <c r="Y324" s="91"/>
      <c r="Z324" s="91"/>
      <c r="AA324" s="91"/>
      <c r="AB324" s="91"/>
      <c r="AC324" s="91"/>
    </row>
    <row r="325" spans="16:29" ht="15" customHeight="1">
      <c r="P325" s="66"/>
      <c r="Q325" s="101"/>
      <c r="S325" s="191"/>
      <c r="T325" s="40"/>
      <c r="V325" s="91"/>
      <c r="W325" s="91"/>
      <c r="X325" s="91"/>
      <c r="Y325" s="91"/>
      <c r="Z325" s="91"/>
      <c r="AA325" s="91"/>
      <c r="AB325" s="91"/>
      <c r="AC325" s="91"/>
    </row>
    <row r="326" spans="16:29" ht="15" customHeight="1">
      <c r="P326" s="66"/>
      <c r="Q326" s="101"/>
      <c r="S326" s="191"/>
      <c r="T326" s="40"/>
      <c r="V326" s="91"/>
      <c r="W326" s="91"/>
      <c r="X326" s="91"/>
      <c r="Y326" s="91"/>
      <c r="Z326" s="91"/>
      <c r="AA326" s="91"/>
      <c r="AB326" s="91"/>
      <c r="AC326" s="91"/>
    </row>
    <row r="327" spans="16:29" ht="15" customHeight="1">
      <c r="P327" s="66"/>
      <c r="Q327" s="101"/>
      <c r="S327" s="191"/>
      <c r="T327" s="40"/>
      <c r="V327" s="91"/>
      <c r="W327" s="91"/>
      <c r="X327" s="91"/>
      <c r="Y327" s="91"/>
      <c r="Z327" s="91"/>
      <c r="AA327" s="91"/>
      <c r="AB327" s="91"/>
      <c r="AC327" s="91"/>
    </row>
    <row r="328" spans="16:29" ht="15" customHeight="1">
      <c r="P328" s="66"/>
      <c r="Q328" s="101"/>
      <c r="S328" s="191"/>
      <c r="T328" s="40"/>
      <c r="V328" s="91"/>
      <c r="W328" s="91"/>
      <c r="X328" s="91"/>
      <c r="Y328" s="91"/>
      <c r="Z328" s="91"/>
      <c r="AA328" s="91"/>
      <c r="AB328" s="91"/>
      <c r="AC328" s="91"/>
    </row>
    <row r="329" spans="16:29" ht="15" customHeight="1">
      <c r="P329" s="66"/>
      <c r="Q329" s="101"/>
      <c r="S329" s="191"/>
      <c r="V329" s="91"/>
      <c r="W329" s="91"/>
      <c r="X329" s="91"/>
      <c r="Y329" s="91"/>
      <c r="Z329" s="91"/>
      <c r="AA329" s="91"/>
      <c r="AB329" s="91"/>
      <c r="AC329" s="91"/>
    </row>
    <row r="330" spans="16:29" ht="15" customHeight="1">
      <c r="P330" s="66"/>
      <c r="Q330" s="101"/>
      <c r="S330" s="191"/>
      <c r="V330" s="91"/>
      <c r="W330" s="91"/>
      <c r="X330" s="91"/>
      <c r="Y330" s="91"/>
      <c r="Z330" s="91"/>
      <c r="AA330" s="91"/>
      <c r="AB330" s="91"/>
      <c r="AC330" s="91"/>
    </row>
    <row r="331" spans="16:29" ht="15" customHeight="1">
      <c r="P331" s="66"/>
      <c r="Q331" s="101"/>
      <c r="S331" s="191"/>
      <c r="V331" s="91"/>
      <c r="W331" s="91"/>
      <c r="X331" s="91"/>
      <c r="Y331" s="91"/>
      <c r="Z331" s="91"/>
      <c r="AA331" s="91"/>
      <c r="AB331" s="91"/>
      <c r="AC331" s="91"/>
    </row>
    <row r="332" spans="16:29" ht="15" customHeight="1">
      <c r="P332" s="66"/>
      <c r="Q332" s="101"/>
      <c r="S332" s="191"/>
      <c r="V332" s="91"/>
      <c r="W332" s="91"/>
      <c r="X332" s="91"/>
      <c r="Y332" s="91"/>
      <c r="Z332" s="91"/>
      <c r="AA332" s="91"/>
      <c r="AB332" s="91"/>
      <c r="AC332" s="91"/>
    </row>
    <row r="333" spans="16:29" ht="15" customHeight="1">
      <c r="P333" s="66"/>
      <c r="Q333" s="101"/>
      <c r="S333" s="191"/>
      <c r="V333" s="91"/>
      <c r="W333" s="91"/>
      <c r="X333" s="91"/>
      <c r="Y333" s="91"/>
      <c r="Z333" s="91"/>
      <c r="AA333" s="91"/>
      <c r="AB333" s="91"/>
      <c r="AC333" s="91"/>
    </row>
    <row r="334" spans="16:29" ht="15.75" customHeight="1">
      <c r="P334" s="66"/>
      <c r="Q334" s="101"/>
      <c r="S334" s="191"/>
      <c r="V334" s="91"/>
      <c r="W334" s="91"/>
      <c r="X334" s="91"/>
      <c r="Y334" s="91"/>
      <c r="Z334" s="91"/>
      <c r="AA334" s="91"/>
      <c r="AB334" s="91"/>
      <c r="AC334" s="91"/>
    </row>
    <row r="335" spans="16:29" ht="15.75" customHeight="1">
      <c r="P335" s="66"/>
      <c r="Q335" s="101"/>
      <c r="S335" s="191"/>
      <c r="V335" s="91"/>
      <c r="W335" s="91"/>
      <c r="X335" s="91"/>
      <c r="Y335" s="91"/>
      <c r="Z335" s="91"/>
      <c r="AA335" s="91"/>
      <c r="AB335" s="91"/>
      <c r="AC335" s="91"/>
    </row>
    <row r="336" spans="16:29" ht="15.75" customHeight="1">
      <c r="P336" s="66"/>
      <c r="Q336" s="101"/>
      <c r="S336" s="191"/>
      <c r="V336" s="91"/>
      <c r="W336" s="91"/>
      <c r="X336" s="91"/>
      <c r="Y336" s="91"/>
      <c r="Z336" s="91"/>
      <c r="AA336" s="91"/>
      <c r="AB336" s="91"/>
      <c r="AC336" s="91"/>
    </row>
    <row r="337" spans="16:29" ht="15" customHeight="1">
      <c r="P337" s="66"/>
      <c r="Q337" s="101"/>
      <c r="S337" s="191"/>
      <c r="V337" s="91"/>
      <c r="W337" s="91"/>
      <c r="X337" s="91"/>
      <c r="Y337" s="91"/>
      <c r="Z337" s="91"/>
      <c r="AA337" s="91"/>
      <c r="AB337" s="91"/>
      <c r="AC337" s="91"/>
    </row>
    <row r="338" spans="16:29" ht="15" customHeight="1">
      <c r="P338" s="66"/>
      <c r="Q338" s="101"/>
      <c r="S338" s="191"/>
      <c r="V338" s="91"/>
      <c r="W338" s="91"/>
      <c r="X338" s="91"/>
      <c r="Y338" s="91"/>
      <c r="Z338" s="91"/>
      <c r="AA338" s="91"/>
      <c r="AB338" s="91"/>
      <c r="AC338" s="91"/>
    </row>
    <row r="339" spans="16:29" ht="15.75" customHeight="1">
      <c r="P339" s="66"/>
      <c r="Q339" s="101"/>
      <c r="S339" s="191"/>
      <c r="V339" s="91"/>
      <c r="W339" s="91"/>
      <c r="X339" s="91"/>
      <c r="Y339" s="91"/>
      <c r="Z339" s="91"/>
      <c r="AA339" s="91"/>
      <c r="AB339" s="91"/>
      <c r="AC339" s="91"/>
    </row>
    <row r="340" spans="16:29" ht="15.75" customHeight="1">
      <c r="P340" s="66"/>
      <c r="Q340" s="101"/>
      <c r="S340" s="191"/>
      <c r="V340" s="91"/>
      <c r="W340" s="91"/>
      <c r="X340" s="91"/>
      <c r="Y340" s="91"/>
      <c r="Z340" s="91"/>
      <c r="AA340" s="91"/>
      <c r="AB340" s="91"/>
      <c r="AC340" s="91"/>
    </row>
    <row r="341" spans="2:29" ht="15" customHeight="1">
      <c r="B341" s="89"/>
      <c r="K341" s="68"/>
      <c r="P341" s="66"/>
      <c r="Q341" s="101"/>
      <c r="S341" s="191"/>
      <c r="V341" s="91"/>
      <c r="W341" s="91"/>
      <c r="X341" s="91"/>
      <c r="Y341" s="91"/>
      <c r="Z341" s="91"/>
      <c r="AA341" s="91"/>
      <c r="AB341" s="91"/>
      <c r="AC341" s="91"/>
    </row>
    <row r="342" spans="11:29" ht="15" customHeight="1">
      <c r="K342" s="77"/>
      <c r="L342" s="192"/>
      <c r="P342" s="66"/>
      <c r="Q342" s="101"/>
      <c r="S342" s="191"/>
      <c r="V342" s="91"/>
      <c r="W342" s="91"/>
      <c r="X342" s="91"/>
      <c r="Y342" s="91"/>
      <c r="Z342" s="91"/>
      <c r="AA342" s="91"/>
      <c r="AB342" s="91"/>
      <c r="AC342" s="91"/>
    </row>
    <row r="343" spans="16:29" ht="15" customHeight="1">
      <c r="P343" s="66"/>
      <c r="Q343" s="101"/>
      <c r="S343" s="191"/>
      <c r="V343" s="91"/>
      <c r="W343" s="91"/>
      <c r="X343" s="91"/>
      <c r="Y343" s="91"/>
      <c r="Z343" s="91"/>
      <c r="AA343" s="91"/>
      <c r="AB343" s="91"/>
      <c r="AC343" s="91"/>
    </row>
    <row r="344" spans="16:29" ht="15" customHeight="1">
      <c r="P344" s="66"/>
      <c r="Q344" s="101"/>
      <c r="S344" s="191"/>
      <c r="V344" s="91"/>
      <c r="W344" s="91"/>
      <c r="X344" s="91"/>
      <c r="Y344" s="91"/>
      <c r="Z344" s="91"/>
      <c r="AA344" s="91"/>
      <c r="AB344" s="91"/>
      <c r="AC344" s="91"/>
    </row>
    <row r="345" spans="4:29" ht="15" customHeight="1">
      <c r="D345" s="93"/>
      <c r="K345" s="92"/>
      <c r="L345" s="193"/>
      <c r="P345" s="66"/>
      <c r="Q345" s="101"/>
      <c r="S345" s="191"/>
      <c r="V345" s="91"/>
      <c r="W345" s="91"/>
      <c r="X345" s="91"/>
      <c r="Y345" s="91"/>
      <c r="Z345" s="91"/>
      <c r="AA345" s="91"/>
      <c r="AB345" s="91"/>
      <c r="AC345" s="91"/>
    </row>
    <row r="346" spans="2:29" ht="15" customHeight="1">
      <c r="B346" s="92"/>
      <c r="P346" s="66"/>
      <c r="Q346" s="101"/>
      <c r="S346" s="191"/>
      <c r="V346" s="91"/>
      <c r="W346" s="91"/>
      <c r="X346" s="91"/>
      <c r="Y346" s="91"/>
      <c r="Z346" s="91"/>
      <c r="AA346" s="91"/>
      <c r="AB346" s="91"/>
      <c r="AC346" s="91"/>
    </row>
    <row r="347" spans="4:29" ht="15" customHeight="1">
      <c r="D347" s="93"/>
      <c r="K347" s="92"/>
      <c r="L347" s="193"/>
      <c r="P347" s="66"/>
      <c r="Q347" s="101"/>
      <c r="S347" s="191"/>
      <c r="V347" s="91"/>
      <c r="W347" s="91"/>
      <c r="X347" s="91"/>
      <c r="Y347" s="91"/>
      <c r="Z347" s="91"/>
      <c r="AA347" s="91"/>
      <c r="AB347" s="91"/>
      <c r="AC347" s="91"/>
    </row>
    <row r="348" spans="2:29" ht="15" customHeight="1">
      <c r="B348" s="92"/>
      <c r="P348" s="66"/>
      <c r="Q348" s="101"/>
      <c r="S348" s="191"/>
      <c r="V348" s="91"/>
      <c r="W348" s="91"/>
      <c r="X348" s="91"/>
      <c r="Y348" s="91"/>
      <c r="Z348" s="91"/>
      <c r="AA348" s="91"/>
      <c r="AB348" s="91"/>
      <c r="AC348" s="91"/>
    </row>
    <row r="349" spans="4:29" ht="15" customHeight="1">
      <c r="D349" s="93"/>
      <c r="K349" s="92"/>
      <c r="L349" s="193"/>
      <c r="P349" s="66"/>
      <c r="Q349" s="101"/>
      <c r="S349" s="191"/>
      <c r="V349" s="91"/>
      <c r="W349" s="91"/>
      <c r="X349" s="91"/>
      <c r="Y349" s="91"/>
      <c r="Z349" s="91"/>
      <c r="AA349" s="91"/>
      <c r="AB349" s="91"/>
      <c r="AC349" s="91"/>
    </row>
    <row r="350" spans="2:29" ht="15" customHeight="1">
      <c r="B350" s="92"/>
      <c r="P350" s="66"/>
      <c r="Q350" s="101"/>
      <c r="S350" s="191"/>
      <c r="V350" s="91"/>
      <c r="W350" s="91"/>
      <c r="X350" s="91"/>
      <c r="Y350" s="91"/>
      <c r="Z350" s="91"/>
      <c r="AA350" s="91"/>
      <c r="AB350" s="91"/>
      <c r="AC350" s="91"/>
    </row>
    <row r="351" spans="4:29" ht="15" customHeight="1">
      <c r="D351" s="93"/>
      <c r="K351" s="92"/>
      <c r="L351" s="193"/>
      <c r="P351" s="66"/>
      <c r="Q351" s="101"/>
      <c r="S351" s="191"/>
      <c r="V351" s="91"/>
      <c r="W351" s="91"/>
      <c r="X351" s="91"/>
      <c r="Y351" s="91"/>
      <c r="Z351" s="91"/>
      <c r="AA351" s="91"/>
      <c r="AB351" s="91"/>
      <c r="AC351" s="91"/>
    </row>
    <row r="352" spans="2:29" ht="15" customHeight="1">
      <c r="B352" s="92"/>
      <c r="P352" s="66"/>
      <c r="Q352" s="101"/>
      <c r="S352" s="191"/>
      <c r="V352" s="91"/>
      <c r="W352" s="91"/>
      <c r="X352" s="91"/>
      <c r="Y352" s="91"/>
      <c r="Z352" s="91"/>
      <c r="AA352" s="91"/>
      <c r="AB352" s="91"/>
      <c r="AC352" s="91"/>
    </row>
    <row r="353" spans="4:29" ht="15" customHeight="1">
      <c r="D353" s="93"/>
      <c r="K353" s="92"/>
      <c r="L353" s="193"/>
      <c r="P353" s="66"/>
      <c r="Q353" s="101"/>
      <c r="S353" s="191"/>
      <c r="V353" s="91"/>
      <c r="W353" s="91"/>
      <c r="X353" s="91"/>
      <c r="Y353" s="91"/>
      <c r="Z353" s="91"/>
      <c r="AA353" s="91"/>
      <c r="AB353" s="91"/>
      <c r="AC353" s="91"/>
    </row>
    <row r="354" spans="2:29" ht="15" customHeight="1">
      <c r="B354" s="92"/>
      <c r="P354" s="66"/>
      <c r="Q354" s="101"/>
      <c r="S354" s="191"/>
      <c r="V354" s="91"/>
      <c r="W354" s="91"/>
      <c r="X354" s="91"/>
      <c r="Y354" s="91"/>
      <c r="Z354" s="91"/>
      <c r="AA354" s="91"/>
      <c r="AB354" s="91"/>
      <c r="AC354" s="91"/>
    </row>
    <row r="355" spans="4:29" ht="15" customHeight="1">
      <c r="D355" s="93"/>
      <c r="K355" s="92"/>
      <c r="L355" s="193"/>
      <c r="P355" s="66"/>
      <c r="Q355" s="101"/>
      <c r="S355" s="191"/>
      <c r="V355" s="91"/>
      <c r="W355" s="91"/>
      <c r="X355" s="91"/>
      <c r="Y355" s="91"/>
      <c r="Z355" s="91"/>
      <c r="AA355" s="91"/>
      <c r="AB355" s="91"/>
      <c r="AC355" s="91"/>
    </row>
    <row r="356" spans="2:29" ht="15" customHeight="1">
      <c r="B356" s="92"/>
      <c r="P356" s="66"/>
      <c r="Q356" s="101"/>
      <c r="S356" s="191"/>
      <c r="V356" s="91"/>
      <c r="W356" s="91"/>
      <c r="X356" s="91"/>
      <c r="Y356" s="91"/>
      <c r="Z356" s="91"/>
      <c r="AA356" s="91"/>
      <c r="AB356" s="91"/>
      <c r="AC356" s="91"/>
    </row>
    <row r="357" spans="16:29" ht="15" customHeight="1">
      <c r="P357" s="66"/>
      <c r="Q357" s="101"/>
      <c r="S357" s="191"/>
      <c r="V357" s="91"/>
      <c r="W357" s="91"/>
      <c r="X357" s="91"/>
      <c r="Y357" s="91"/>
      <c r="Z357" s="91"/>
      <c r="AA357" s="91"/>
      <c r="AB357" s="91"/>
      <c r="AC357" s="91"/>
    </row>
    <row r="358" spans="16:29" ht="15" customHeight="1">
      <c r="P358" s="66"/>
      <c r="Q358" s="101"/>
      <c r="S358" s="191"/>
      <c r="V358" s="91"/>
      <c r="W358" s="91"/>
      <c r="X358" s="91"/>
      <c r="Y358" s="91"/>
      <c r="Z358" s="91"/>
      <c r="AA358" s="91"/>
      <c r="AB358" s="91"/>
      <c r="AC358" s="91"/>
    </row>
    <row r="359" spans="2:29" ht="15" customHeight="1">
      <c r="B359" s="92"/>
      <c r="P359" s="66"/>
      <c r="Q359" s="101"/>
      <c r="S359" s="191"/>
      <c r="V359" s="91"/>
      <c r="W359" s="91"/>
      <c r="X359" s="91"/>
      <c r="Y359" s="91"/>
      <c r="Z359" s="91"/>
      <c r="AA359" s="91"/>
      <c r="AB359" s="91"/>
      <c r="AC359" s="91"/>
    </row>
    <row r="360" spans="16:29" ht="15" customHeight="1">
      <c r="P360" s="66"/>
      <c r="Q360" s="101"/>
      <c r="S360" s="191"/>
      <c r="V360" s="91"/>
      <c r="W360" s="91"/>
      <c r="X360" s="91"/>
      <c r="Y360" s="91"/>
      <c r="Z360" s="91"/>
      <c r="AA360" s="91"/>
      <c r="AB360" s="91"/>
      <c r="AC360" s="91"/>
    </row>
    <row r="361" spans="2:29" ht="15" customHeight="1">
      <c r="B361" s="194"/>
      <c r="P361" s="66"/>
      <c r="Q361" s="101"/>
      <c r="S361" s="191"/>
      <c r="V361" s="91"/>
      <c r="W361" s="91"/>
      <c r="X361" s="91"/>
      <c r="Y361" s="91"/>
      <c r="Z361" s="91"/>
      <c r="AA361" s="91"/>
      <c r="AB361" s="91"/>
      <c r="AC361" s="91"/>
    </row>
    <row r="362" spans="16:29" ht="15" customHeight="1">
      <c r="P362" s="66"/>
      <c r="Q362" s="101"/>
      <c r="S362" s="191"/>
      <c r="V362" s="91"/>
      <c r="W362" s="91"/>
      <c r="X362" s="91"/>
      <c r="Y362" s="91"/>
      <c r="Z362" s="91"/>
      <c r="AA362" s="91"/>
      <c r="AB362" s="91"/>
      <c r="AC362" s="91"/>
    </row>
    <row r="363" spans="2:29" ht="15" customHeight="1">
      <c r="B363" s="194"/>
      <c r="P363" s="66"/>
      <c r="Q363" s="101"/>
      <c r="S363" s="191"/>
      <c r="V363" s="91"/>
      <c r="W363" s="91"/>
      <c r="X363" s="91"/>
      <c r="Y363" s="91"/>
      <c r="Z363" s="91"/>
      <c r="AA363" s="91"/>
      <c r="AB363" s="91"/>
      <c r="AC363" s="91"/>
    </row>
    <row r="364" spans="2:29" ht="15" customHeight="1">
      <c r="B364" s="194"/>
      <c r="P364" s="66"/>
      <c r="Q364" s="101"/>
      <c r="S364" s="191"/>
      <c r="V364" s="91"/>
      <c r="W364" s="91"/>
      <c r="X364" s="91"/>
      <c r="Y364" s="91"/>
      <c r="Z364" s="91"/>
      <c r="AA364" s="91"/>
      <c r="AB364" s="91"/>
      <c r="AC364" s="91"/>
    </row>
    <row r="365" spans="16:29" ht="15" customHeight="1">
      <c r="P365" s="66"/>
      <c r="Q365" s="101"/>
      <c r="S365" s="191"/>
      <c r="V365" s="91"/>
      <c r="W365" s="91"/>
      <c r="X365" s="91"/>
      <c r="Y365" s="91"/>
      <c r="Z365" s="91"/>
      <c r="AA365" s="91"/>
      <c r="AB365" s="91"/>
      <c r="AC365" s="91"/>
    </row>
    <row r="366" spans="16:29" ht="15" customHeight="1">
      <c r="P366" s="66"/>
      <c r="Q366" s="101"/>
      <c r="S366" s="191"/>
      <c r="V366" s="91"/>
      <c r="W366" s="91"/>
      <c r="X366" s="91"/>
      <c r="Y366" s="91"/>
      <c r="Z366" s="91"/>
      <c r="AA366" s="91"/>
      <c r="AB366" s="91"/>
      <c r="AC366" s="91"/>
    </row>
    <row r="367" spans="16:29" ht="15" customHeight="1">
      <c r="P367" s="66"/>
      <c r="Q367" s="101"/>
      <c r="S367" s="191"/>
      <c r="V367" s="91"/>
      <c r="W367" s="91"/>
      <c r="X367" s="91"/>
      <c r="Y367" s="91"/>
      <c r="Z367" s="91"/>
      <c r="AA367" s="91"/>
      <c r="AB367" s="91"/>
      <c r="AC367" s="91"/>
    </row>
    <row r="368" spans="16:29" ht="15" customHeight="1">
      <c r="P368" s="66"/>
      <c r="Q368" s="101"/>
      <c r="S368" s="191"/>
      <c r="V368" s="91"/>
      <c r="W368" s="91"/>
      <c r="X368" s="91"/>
      <c r="Y368" s="91"/>
      <c r="Z368" s="91"/>
      <c r="AA368" s="91"/>
      <c r="AB368" s="91"/>
      <c r="AC368" s="91"/>
    </row>
    <row r="369" spans="16:29" ht="15" customHeight="1">
      <c r="P369" s="66"/>
      <c r="Q369" s="101"/>
      <c r="S369" s="191"/>
      <c r="V369" s="91"/>
      <c r="W369" s="91"/>
      <c r="X369" s="91"/>
      <c r="Y369" s="91"/>
      <c r="Z369" s="91"/>
      <c r="AA369" s="91"/>
      <c r="AB369" s="91"/>
      <c r="AC369" s="91"/>
    </row>
    <row r="370" spans="16:29" ht="15" customHeight="1">
      <c r="P370" s="66"/>
      <c r="Q370" s="101"/>
      <c r="S370" s="191"/>
      <c r="V370" s="91"/>
      <c r="W370" s="91"/>
      <c r="X370" s="91"/>
      <c r="Y370" s="91"/>
      <c r="Z370" s="91"/>
      <c r="AA370" s="91"/>
      <c r="AB370" s="91"/>
      <c r="AC370" s="91"/>
    </row>
    <row r="371" spans="16:29" ht="15" customHeight="1">
      <c r="P371" s="66"/>
      <c r="Q371" s="101"/>
      <c r="S371" s="191"/>
      <c r="V371" s="91"/>
      <c r="W371" s="91"/>
      <c r="X371" s="91"/>
      <c r="Y371" s="91"/>
      <c r="Z371" s="91"/>
      <c r="AA371" s="91"/>
      <c r="AB371" s="91"/>
      <c r="AC371" s="91"/>
    </row>
    <row r="372" spans="16:29" ht="15" customHeight="1">
      <c r="P372" s="66"/>
      <c r="Q372" s="101"/>
      <c r="S372" s="191"/>
      <c r="V372" s="91"/>
      <c r="W372" s="91"/>
      <c r="X372" s="91"/>
      <c r="Y372" s="91"/>
      <c r="Z372" s="91"/>
      <c r="AA372" s="91"/>
      <c r="AB372" s="91"/>
      <c r="AC372" s="91"/>
    </row>
    <row r="373" spans="16:29" ht="15.75" customHeight="1">
      <c r="P373" s="66"/>
      <c r="Q373" s="101"/>
      <c r="S373" s="191"/>
      <c r="V373" s="91"/>
      <c r="W373" s="91"/>
      <c r="X373" s="91"/>
      <c r="Y373" s="91"/>
      <c r="Z373" s="91"/>
      <c r="AA373" s="91"/>
      <c r="AB373" s="91"/>
      <c r="AC373" s="91"/>
    </row>
    <row r="374" spans="16:29" ht="15.75" customHeight="1">
      <c r="P374" s="66"/>
      <c r="Q374" s="101"/>
      <c r="S374" s="191"/>
      <c r="V374" s="91"/>
      <c r="W374" s="91"/>
      <c r="X374" s="91"/>
      <c r="Y374" s="91"/>
      <c r="Z374" s="91"/>
      <c r="AA374" s="91"/>
      <c r="AB374" s="91"/>
      <c r="AC374" s="91"/>
    </row>
    <row r="375" spans="16:29" ht="15.75" customHeight="1">
      <c r="P375" s="66"/>
      <c r="Q375" s="101"/>
      <c r="S375" s="191"/>
      <c r="V375" s="91"/>
      <c r="W375" s="91"/>
      <c r="X375" s="91"/>
      <c r="Y375" s="91"/>
      <c r="Z375" s="91"/>
      <c r="AA375" s="91"/>
      <c r="AB375" s="91"/>
      <c r="AC375" s="91"/>
    </row>
    <row r="376" spans="16:29" ht="15" customHeight="1">
      <c r="P376" s="66"/>
      <c r="Q376" s="101"/>
      <c r="S376" s="191"/>
      <c r="V376" s="91"/>
      <c r="W376" s="91"/>
      <c r="X376" s="91"/>
      <c r="Y376" s="91"/>
      <c r="Z376" s="91"/>
      <c r="AA376" s="91"/>
      <c r="AB376" s="91"/>
      <c r="AC376" s="91"/>
    </row>
    <row r="377" spans="16:29" ht="15" customHeight="1">
      <c r="P377" s="66"/>
      <c r="Q377" s="101"/>
      <c r="S377" s="191"/>
      <c r="V377" s="91"/>
      <c r="W377" s="91"/>
      <c r="X377" s="91"/>
      <c r="Y377" s="91"/>
      <c r="Z377" s="91"/>
      <c r="AA377" s="91"/>
      <c r="AB377" s="91"/>
      <c r="AC377" s="91"/>
    </row>
    <row r="378" spans="16:29" ht="15" customHeight="1">
      <c r="P378" s="66"/>
      <c r="Q378" s="101"/>
      <c r="S378" s="191"/>
      <c r="V378" s="91"/>
      <c r="W378" s="91"/>
      <c r="X378" s="91"/>
      <c r="Y378" s="91"/>
      <c r="Z378" s="91"/>
      <c r="AA378" s="91"/>
      <c r="AB378" s="91"/>
      <c r="AC378" s="91"/>
    </row>
    <row r="379" spans="16:29" ht="15" customHeight="1">
      <c r="P379" s="66"/>
      <c r="Q379" s="101"/>
      <c r="S379" s="191"/>
      <c r="V379" s="91"/>
      <c r="W379" s="91"/>
      <c r="X379" s="91"/>
      <c r="Y379" s="91"/>
      <c r="Z379" s="91"/>
      <c r="AA379" s="91"/>
      <c r="AB379" s="91"/>
      <c r="AC379" s="91"/>
    </row>
    <row r="380" spans="16:29" ht="15" customHeight="1">
      <c r="P380" s="66"/>
      <c r="Q380" s="101"/>
      <c r="S380" s="191"/>
      <c r="V380" s="91"/>
      <c r="W380" s="91"/>
      <c r="X380" s="91"/>
      <c r="Y380" s="91"/>
      <c r="Z380" s="91"/>
      <c r="AA380" s="91"/>
      <c r="AB380" s="91"/>
      <c r="AC380" s="91"/>
    </row>
    <row r="381" spans="1:29" ht="15" customHeight="1">
      <c r="A381" s="194"/>
      <c r="P381" s="66"/>
      <c r="Q381" s="101"/>
      <c r="S381" s="191"/>
      <c r="V381" s="91"/>
      <c r="W381" s="91"/>
      <c r="X381" s="91"/>
      <c r="Y381" s="91"/>
      <c r="Z381" s="91"/>
      <c r="AA381" s="91"/>
      <c r="AB381" s="91"/>
      <c r="AC381" s="91"/>
    </row>
    <row r="382" spans="16:29" ht="15" customHeight="1">
      <c r="P382" s="66"/>
      <c r="Q382" s="101"/>
      <c r="S382" s="191"/>
      <c r="V382" s="91"/>
      <c r="W382" s="91"/>
      <c r="X382" s="91"/>
      <c r="Y382" s="91"/>
      <c r="Z382" s="91"/>
      <c r="AA382" s="91"/>
      <c r="AB382" s="91"/>
      <c r="AC382" s="91"/>
    </row>
    <row r="383" spans="16:29" ht="15" customHeight="1">
      <c r="P383" s="66"/>
      <c r="Q383" s="101"/>
      <c r="S383" s="191"/>
      <c r="V383" s="91"/>
      <c r="W383" s="91"/>
      <c r="X383" s="91"/>
      <c r="Y383" s="91"/>
      <c r="Z383" s="91"/>
      <c r="AA383" s="91"/>
      <c r="AB383" s="91"/>
      <c r="AC383" s="91"/>
    </row>
    <row r="384" spans="16:29" ht="15" customHeight="1">
      <c r="P384" s="66"/>
      <c r="Q384" s="101"/>
      <c r="S384" s="191"/>
      <c r="V384" s="91"/>
      <c r="W384" s="91"/>
      <c r="X384" s="91"/>
      <c r="Y384" s="91"/>
      <c r="Z384" s="91"/>
      <c r="AA384" s="91"/>
      <c r="AB384" s="91"/>
      <c r="AC384" s="91"/>
    </row>
    <row r="385" spans="16:29" ht="15" customHeight="1">
      <c r="P385" s="66"/>
      <c r="Q385" s="101"/>
      <c r="S385" s="191"/>
      <c r="V385" s="91"/>
      <c r="W385" s="91"/>
      <c r="X385" s="91"/>
      <c r="Y385" s="91"/>
      <c r="Z385" s="91"/>
      <c r="AA385" s="91"/>
      <c r="AB385" s="91"/>
      <c r="AC385" s="91"/>
    </row>
    <row r="386" spans="16:29" ht="15" customHeight="1">
      <c r="P386" s="66"/>
      <c r="Q386" s="101"/>
      <c r="V386" s="91"/>
      <c r="W386" s="91"/>
      <c r="X386" s="91"/>
      <c r="Y386" s="91"/>
      <c r="Z386" s="91"/>
      <c r="AA386" s="91"/>
      <c r="AB386" s="91"/>
      <c r="AC386" s="91"/>
    </row>
    <row r="387" spans="16:29" ht="15" customHeight="1">
      <c r="P387" s="66"/>
      <c r="Q387" s="101"/>
      <c r="V387" s="91"/>
      <c r="W387" s="91"/>
      <c r="X387" s="91"/>
      <c r="Y387" s="91"/>
      <c r="Z387" s="91"/>
      <c r="AA387" s="91"/>
      <c r="AB387" s="91"/>
      <c r="AC387" s="91"/>
    </row>
    <row r="388" spans="16:29" ht="15" customHeight="1">
      <c r="P388" s="66"/>
      <c r="Q388" s="101"/>
      <c r="V388" s="91"/>
      <c r="W388" s="91"/>
      <c r="X388" s="91"/>
      <c r="Y388" s="91"/>
      <c r="Z388" s="91"/>
      <c r="AA388" s="91"/>
      <c r="AB388" s="91"/>
      <c r="AC388" s="91"/>
    </row>
    <row r="389" spans="16:29" ht="15" customHeight="1">
      <c r="P389" s="66"/>
      <c r="Q389" s="101"/>
      <c r="V389" s="91"/>
      <c r="W389" s="91"/>
      <c r="X389" s="91"/>
      <c r="Y389" s="91"/>
      <c r="Z389" s="91"/>
      <c r="AA389" s="91"/>
      <c r="AB389" s="91"/>
      <c r="AC389" s="91"/>
    </row>
    <row r="390" spans="16:29" ht="15" customHeight="1">
      <c r="P390" s="66"/>
      <c r="Q390" s="101"/>
      <c r="V390" s="91"/>
      <c r="W390" s="91"/>
      <c r="X390" s="91"/>
      <c r="Y390" s="91"/>
      <c r="Z390" s="91"/>
      <c r="AA390" s="91"/>
      <c r="AB390" s="91"/>
      <c r="AC390" s="91"/>
    </row>
    <row r="391" spans="16:29" ht="15" customHeight="1">
      <c r="P391" s="66"/>
      <c r="Q391" s="101"/>
      <c r="V391" s="91"/>
      <c r="W391" s="91"/>
      <c r="X391" s="91"/>
      <c r="Y391" s="91"/>
      <c r="Z391" s="91"/>
      <c r="AA391" s="91"/>
      <c r="AB391" s="91"/>
      <c r="AC391" s="91"/>
    </row>
    <row r="392" spans="16:29" ht="15" customHeight="1">
      <c r="P392" s="66"/>
      <c r="Q392" s="101"/>
      <c r="V392" s="91"/>
      <c r="W392" s="91"/>
      <c r="X392" s="91"/>
      <c r="Y392" s="91"/>
      <c r="Z392" s="91"/>
      <c r="AA392" s="91"/>
      <c r="AB392" s="91"/>
      <c r="AC392" s="91"/>
    </row>
    <row r="393" spans="16:29" ht="15" customHeight="1">
      <c r="P393" s="66"/>
      <c r="Q393" s="101"/>
      <c r="V393" s="91"/>
      <c r="W393" s="91"/>
      <c r="X393" s="91"/>
      <c r="Y393" s="91"/>
      <c r="Z393" s="91"/>
      <c r="AA393" s="91"/>
      <c r="AB393" s="91"/>
      <c r="AC393" s="91"/>
    </row>
    <row r="394" spans="16:29" ht="16.5" customHeight="1">
      <c r="P394" s="66"/>
      <c r="Q394" s="101"/>
      <c r="V394" s="91"/>
      <c r="W394" s="91"/>
      <c r="X394" s="91"/>
      <c r="Y394" s="91"/>
      <c r="Z394" s="91"/>
      <c r="AA394" s="91"/>
      <c r="AB394" s="91"/>
      <c r="AC394" s="91"/>
    </row>
    <row r="395" spans="16:29" ht="16.5" customHeight="1">
      <c r="P395" s="66"/>
      <c r="Q395" s="101"/>
      <c r="V395" s="91"/>
      <c r="W395" s="91"/>
      <c r="X395" s="91"/>
      <c r="Y395" s="91"/>
      <c r="Z395" s="91"/>
      <c r="AA395" s="91"/>
      <c r="AB395" s="91"/>
      <c r="AC395" s="91"/>
    </row>
    <row r="396" spans="16:29" ht="16.5" customHeight="1">
      <c r="P396" s="66"/>
      <c r="Q396" s="101"/>
      <c r="V396" s="91"/>
      <c r="W396" s="91"/>
      <c r="X396" s="91"/>
      <c r="Y396" s="91"/>
      <c r="Z396" s="91"/>
      <c r="AA396" s="91"/>
      <c r="AB396" s="91"/>
      <c r="AC396" s="91"/>
    </row>
    <row r="397" spans="16:29" ht="16.5" customHeight="1">
      <c r="P397" s="66"/>
      <c r="Q397" s="101"/>
      <c r="V397" s="91"/>
      <c r="W397" s="91"/>
      <c r="X397" s="91"/>
      <c r="Y397" s="91"/>
      <c r="Z397" s="91"/>
      <c r="AA397" s="91"/>
      <c r="AB397" s="91"/>
      <c r="AC397" s="91"/>
    </row>
    <row r="398" spans="16:29" ht="0.75" customHeight="1">
      <c r="P398" s="66"/>
      <c r="Q398" s="101"/>
      <c r="V398" s="91"/>
      <c r="W398" s="91"/>
      <c r="X398" s="91"/>
      <c r="Y398" s="91"/>
      <c r="Z398" s="91"/>
      <c r="AA398" s="91"/>
      <c r="AB398" s="91"/>
      <c r="AC398" s="91"/>
    </row>
    <row r="399" spans="16:29" ht="16.5" customHeight="1">
      <c r="P399" s="66"/>
      <c r="Q399" s="101"/>
      <c r="V399" s="91"/>
      <c r="W399" s="91"/>
      <c r="X399" s="91"/>
      <c r="Y399" s="91"/>
      <c r="Z399" s="91"/>
      <c r="AA399" s="91"/>
      <c r="AB399" s="91"/>
      <c r="AC399" s="91"/>
    </row>
    <row r="400" spans="16:29" ht="15.75" customHeight="1">
      <c r="P400" s="66"/>
      <c r="Q400" s="101"/>
      <c r="V400" s="91"/>
      <c r="W400" s="91"/>
      <c r="X400" s="91"/>
      <c r="Y400" s="91"/>
      <c r="Z400" s="91"/>
      <c r="AA400" s="91"/>
      <c r="AB400" s="91"/>
      <c r="AC400" s="91"/>
    </row>
    <row r="401" spans="16:29" ht="16.5" customHeight="1">
      <c r="P401" s="66"/>
      <c r="Q401" s="101"/>
      <c r="V401" s="91"/>
      <c r="W401" s="91"/>
      <c r="X401" s="91"/>
      <c r="Y401" s="91"/>
      <c r="Z401" s="91"/>
      <c r="AA401" s="91"/>
      <c r="AB401" s="91"/>
      <c r="AC401" s="91"/>
    </row>
    <row r="402" spans="22:29" ht="15.75" customHeight="1">
      <c r="V402" s="91"/>
      <c r="W402" s="91"/>
      <c r="X402" s="91"/>
      <c r="Y402" s="91"/>
      <c r="Z402" s="91"/>
      <c r="AA402" s="91"/>
      <c r="AB402" s="91"/>
      <c r="AC402" s="91"/>
    </row>
    <row r="403" spans="22:29" ht="15.75" customHeight="1">
      <c r="V403" s="91"/>
      <c r="W403" s="91"/>
      <c r="X403" s="91"/>
      <c r="Y403" s="91"/>
      <c r="Z403" s="91"/>
      <c r="AA403" s="91"/>
      <c r="AB403" s="91"/>
      <c r="AC403" s="91"/>
    </row>
    <row r="404" spans="22:29" ht="15" customHeight="1">
      <c r="V404" s="91"/>
      <c r="W404" s="91"/>
      <c r="X404" s="91"/>
      <c r="Y404" s="91"/>
      <c r="Z404" s="91"/>
      <c r="AA404" s="91"/>
      <c r="AB404" s="91"/>
      <c r="AC404" s="91"/>
    </row>
    <row r="405" spans="22:29" ht="15.75" customHeight="1">
      <c r="V405" s="91"/>
      <c r="W405" s="91"/>
      <c r="X405" s="91"/>
      <c r="Y405" s="91"/>
      <c r="Z405" s="91"/>
      <c r="AA405" s="91"/>
      <c r="AB405" s="91"/>
      <c r="AC405" s="91"/>
    </row>
    <row r="406" spans="22:29" ht="15" customHeight="1">
      <c r="V406" s="91"/>
      <c r="W406" s="91"/>
      <c r="X406" s="91"/>
      <c r="Y406" s="91"/>
      <c r="Z406" s="91"/>
      <c r="AA406" s="91"/>
      <c r="AB406" s="91"/>
      <c r="AC406" s="91"/>
    </row>
    <row r="407" spans="22:29" ht="15" customHeight="1">
      <c r="V407" s="91"/>
      <c r="W407" s="91"/>
      <c r="X407" s="91"/>
      <c r="Y407" s="91"/>
      <c r="Z407" s="91"/>
      <c r="AA407" s="91"/>
      <c r="AB407" s="91"/>
      <c r="AC407" s="91"/>
    </row>
    <row r="408" spans="22:29" ht="15" customHeight="1">
      <c r="V408" s="91"/>
      <c r="W408" s="91"/>
      <c r="X408" s="91"/>
      <c r="Y408" s="91"/>
      <c r="Z408" s="91"/>
      <c r="AA408" s="91"/>
      <c r="AB408" s="91"/>
      <c r="AC408" s="91"/>
    </row>
    <row r="409" spans="22:29" ht="15" customHeight="1">
      <c r="V409" s="91"/>
      <c r="W409" s="91"/>
      <c r="X409" s="91"/>
      <c r="Y409" s="91"/>
      <c r="Z409" s="91"/>
      <c r="AA409" s="91"/>
      <c r="AB409" s="91"/>
      <c r="AC409" s="91"/>
    </row>
    <row r="410" spans="22:29" ht="15" customHeight="1">
      <c r="V410" s="91"/>
      <c r="W410" s="91"/>
      <c r="X410" s="91"/>
      <c r="Y410" s="91"/>
      <c r="Z410" s="91"/>
      <c r="AA410" s="91"/>
      <c r="AB410" s="91"/>
      <c r="AC410" s="91"/>
    </row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.75" customHeight="1"/>
    <row r="424" ht="15" customHeight="1"/>
    <row r="425" ht="15" customHeight="1"/>
    <row r="426" ht="15" customHeight="1"/>
    <row r="427" ht="15.75" customHeight="1"/>
    <row r="428" ht="15" customHeight="1"/>
    <row r="429" ht="15.75" customHeight="1"/>
    <row r="430" ht="15" customHeight="1"/>
    <row r="431" ht="15.75" customHeight="1"/>
    <row r="432" ht="15.7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.75" customHeight="1"/>
    <row r="454" ht="15" customHeight="1"/>
    <row r="455" ht="15.75" customHeight="1"/>
    <row r="456" ht="15.7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80" ht="0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.7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.75" customHeight="1"/>
    <row r="521" ht="15.75" customHeight="1"/>
    <row r="522" ht="15.75" customHeight="1"/>
    <row r="523" ht="15" customHeight="1"/>
    <row r="524" ht="15" customHeight="1"/>
    <row r="525" ht="15.75" customHeight="1"/>
    <row r="526" ht="15.7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42" ht="18" customHeight="1"/>
    <row r="546" ht="15.75" customHeight="1"/>
    <row r="547" ht="15" customHeight="1"/>
    <row r="548" ht="15.75" customHeight="1"/>
    <row r="549" ht="15.7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4" ht="15.75" customHeight="1"/>
    <row r="575" ht="15.75" customHeight="1"/>
    <row r="576" ht="15.7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602" ht="15.75" customHeight="1"/>
    <row r="604" ht="18" customHeight="1"/>
    <row r="606" ht="15.75" customHeight="1"/>
    <row r="607" ht="15.75" customHeight="1"/>
    <row r="608" ht="15.75" customHeight="1"/>
    <row r="611" ht="15.75" customHeight="1"/>
    <row r="612" ht="15" customHeight="1"/>
    <row r="613" ht="15" customHeight="1"/>
    <row r="614" ht="15" customHeight="1"/>
    <row r="615" ht="15" customHeight="1"/>
    <row r="616" ht="15.75" customHeight="1"/>
    <row r="617" ht="15" customHeight="1"/>
    <row r="618" ht="15" customHeight="1"/>
    <row r="619" ht="15" customHeight="1"/>
    <row r="620" ht="15" customHeight="1"/>
    <row r="621" ht="15.75" customHeight="1"/>
    <row r="622" ht="15" customHeight="1"/>
    <row r="623" ht="15" customHeight="1"/>
    <row r="624" ht="15" customHeight="1"/>
    <row r="625" ht="15" customHeight="1"/>
    <row r="626" ht="15.75" customHeight="1"/>
    <row r="627" ht="15" customHeight="1"/>
    <row r="628" ht="15" customHeight="1"/>
    <row r="629" ht="15" customHeight="1"/>
    <row r="630" ht="15" customHeight="1"/>
    <row r="631" ht="15" customHeight="1"/>
    <row r="632" ht="15.7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.75" customHeight="1"/>
    <row r="642" ht="15" customHeight="1"/>
    <row r="643" ht="15.75" customHeight="1"/>
    <row r="644" ht="15.75" customHeight="1"/>
    <row r="645" ht="15" customHeight="1"/>
    <row r="646" ht="15" customHeight="1"/>
    <row r="647" ht="15" customHeight="1"/>
    <row r="648" ht="15.75" customHeight="1"/>
    <row r="649" ht="15.75" customHeight="1"/>
    <row r="650" ht="15" customHeight="1"/>
    <row r="651" ht="15" customHeight="1"/>
    <row r="652" ht="15" customHeight="1"/>
    <row r="653" ht="15.75" customHeight="1"/>
    <row r="654" ht="15.75" customHeight="1"/>
    <row r="655" ht="15" customHeight="1"/>
    <row r="656" ht="15" customHeight="1"/>
    <row r="657" ht="15" customHeight="1"/>
    <row r="658" ht="15.75" customHeight="1"/>
    <row r="659" ht="15.75" customHeight="1"/>
    <row r="660" ht="15" customHeight="1"/>
    <row r="661" ht="15" customHeight="1"/>
    <row r="662" ht="15" customHeight="1"/>
    <row r="663" ht="15" customHeight="1"/>
    <row r="664" ht="15.75" customHeight="1"/>
    <row r="665" ht="15.7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82" ht="1.5" customHeight="1"/>
    <row r="683" ht="18" customHeight="1"/>
    <row r="685" ht="15.75" customHeight="1"/>
    <row r="686" ht="15.75" customHeight="1"/>
    <row r="687" ht="15.75" customHeight="1"/>
    <row r="688" ht="15" customHeight="1"/>
    <row r="689" ht="15.75" customHeight="1"/>
    <row r="690" ht="15.75" customHeight="1"/>
    <row r="691" ht="15" customHeight="1"/>
    <row r="692" ht="15" customHeight="1"/>
    <row r="693" ht="15" customHeight="1"/>
    <row r="694" ht="15" customHeight="1"/>
    <row r="695" ht="15.75" customHeight="1"/>
    <row r="696" ht="15.75" customHeight="1"/>
    <row r="697" ht="15" customHeight="1"/>
    <row r="698" ht="1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" customHeight="1"/>
    <row r="705" ht="1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" customHeight="1"/>
    <row r="713" ht="15.75" customHeight="1"/>
    <row r="714" ht="15" customHeight="1"/>
    <row r="715" ht="15" customHeight="1"/>
    <row r="716" ht="15" customHeight="1"/>
    <row r="717" ht="15" customHeight="1"/>
    <row r="718" ht="15" customHeight="1"/>
    <row r="719" ht="15.75" customHeight="1"/>
    <row r="720" ht="1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" customHeight="1"/>
    <row r="729" ht="15" customHeight="1"/>
    <row r="730" ht="15.75" customHeight="1"/>
    <row r="731" ht="15" customHeight="1"/>
    <row r="732" ht="15" customHeight="1"/>
    <row r="733" ht="15" customHeight="1"/>
    <row r="734" ht="15.75" customHeight="1"/>
    <row r="735" ht="15" customHeight="1"/>
    <row r="736" ht="15.75" customHeight="1"/>
    <row r="737" ht="15" customHeight="1"/>
    <row r="738" ht="15" customHeight="1"/>
    <row r="739" ht="15.75" customHeight="1"/>
    <row r="740" ht="15.75" customHeight="1"/>
    <row r="741" ht="15" customHeight="1"/>
    <row r="742" ht="15" customHeight="1"/>
    <row r="743" ht="15" customHeight="1"/>
    <row r="744" ht="15.75" customHeight="1"/>
    <row r="745" ht="15" customHeight="1"/>
    <row r="746" ht="15" customHeight="1"/>
    <row r="747" ht="15" customHeight="1"/>
    <row r="748" ht="15.75" customHeight="1"/>
    <row r="749" ht="15" customHeight="1"/>
    <row r="750" ht="15" customHeight="1"/>
    <row r="751" ht="15" customHeight="1"/>
    <row r="752" ht="15" customHeight="1"/>
    <row r="753" ht="15.75" customHeight="1"/>
    <row r="754" ht="15" customHeight="1"/>
    <row r="755" ht="15.75" customHeight="1"/>
    <row r="756" ht="15" customHeight="1"/>
    <row r="761" ht="18" customHeight="1"/>
    <row r="763" ht="15.75" customHeight="1"/>
    <row r="764" ht="15.75" customHeight="1"/>
    <row r="765" ht="15.75" customHeight="1"/>
    <row r="767" ht="15.75" customHeight="1"/>
    <row r="768" ht="15" customHeight="1"/>
    <row r="769" ht="15.75" customHeight="1"/>
    <row r="770" ht="15.75" customHeight="1"/>
    <row r="771" ht="15" customHeight="1"/>
    <row r="772" ht="1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" customHeight="1"/>
    <row r="787" ht="15.75" customHeight="1"/>
    <row r="788" ht="15.75" customHeight="1"/>
    <row r="789" ht="1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3" ht="15.75" customHeight="1"/>
    <row r="804" ht="15.75" customHeight="1"/>
  </sheetData>
  <sheetProtection selectLockedCells="1" selectUnlockedCells="1"/>
  <printOptions gridLines="1" headings="1"/>
  <pageMargins left="0" right="0" top="0" bottom="0" header="0.5118055555555555" footer="0.5118055555555555"/>
  <pageSetup firstPageNumber="1" useFirstPageNumber="1" fitToHeight="0" fitToWidth="1" horizontalDpi="600" verticalDpi="600" orientation="landscape" paperSize="5" scale="90" r:id="rId1"/>
  <rowBreaks count="4" manualBreakCount="4">
    <brk id="35" max="255" man="1"/>
    <brk id="119" max="255" man="1"/>
    <brk id="194" max="255" man="1"/>
    <brk id="24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tabSelected="1" showOutlineSymbols="0" view="pageLayout" workbookViewId="0" topLeftCell="A1">
      <selection activeCell="B27" sqref="B27"/>
    </sheetView>
  </sheetViews>
  <sheetFormatPr defaultColWidth="11.4453125" defaultRowHeight="15"/>
  <cols>
    <col min="1" max="5" width="11.4453125" style="0" customWidth="1"/>
    <col min="6" max="6" width="13.3359375" style="0" customWidth="1"/>
  </cols>
  <sheetData>
    <row r="1" spans="1:9" ht="15">
      <c r="A1" s="7"/>
      <c r="B1" s="216">
        <v>2010</v>
      </c>
      <c r="C1" s="216">
        <v>2011</v>
      </c>
      <c r="D1" s="216">
        <v>2012</v>
      </c>
      <c r="E1" s="216">
        <v>2013</v>
      </c>
      <c r="F1" s="216">
        <v>2014</v>
      </c>
      <c r="G1" s="216">
        <v>2015</v>
      </c>
      <c r="H1" s="237">
        <v>2016</v>
      </c>
      <c r="I1" s="7"/>
    </row>
    <row r="2" spans="1:9" ht="15">
      <c r="A2" s="7"/>
      <c r="B2" s="7"/>
      <c r="C2" s="7"/>
      <c r="D2" s="7"/>
      <c r="E2" s="217"/>
      <c r="F2" s="217"/>
      <c r="G2" s="200"/>
      <c r="I2" s="7"/>
    </row>
    <row r="3" spans="1:9" ht="15">
      <c r="A3" s="7" t="s">
        <v>474</v>
      </c>
      <c r="B3" s="218">
        <v>17400</v>
      </c>
      <c r="C3" s="218">
        <v>16530</v>
      </c>
      <c r="D3" s="217">
        <v>16530</v>
      </c>
      <c r="E3" s="217">
        <v>16530</v>
      </c>
      <c r="F3" s="217">
        <v>16530</v>
      </c>
      <c r="G3" s="229">
        <v>16530</v>
      </c>
      <c r="H3" s="229">
        <v>17400</v>
      </c>
      <c r="I3" s="7"/>
    </row>
    <row r="4" spans="1:9" ht="15">
      <c r="A4" s="7"/>
      <c r="B4" s="218"/>
      <c r="C4" s="218"/>
      <c r="D4" s="217"/>
      <c r="E4" s="217"/>
      <c r="F4" s="217"/>
      <c r="G4" s="229"/>
      <c r="H4" s="229"/>
      <c r="I4" s="7"/>
    </row>
    <row r="5" spans="1:9" ht="15">
      <c r="A5" s="7" t="s">
        <v>475</v>
      </c>
      <c r="B5" s="218">
        <v>24700</v>
      </c>
      <c r="C5" s="218">
        <v>24700</v>
      </c>
      <c r="D5" s="217">
        <v>24700</v>
      </c>
      <c r="E5" s="217">
        <v>25441</v>
      </c>
      <c r="F5" s="217">
        <v>25949.82</v>
      </c>
      <c r="G5" s="229">
        <v>26339.25</v>
      </c>
      <c r="H5" s="229">
        <v>26859</v>
      </c>
      <c r="I5" s="219"/>
    </row>
    <row r="6" spans="1:9" ht="15">
      <c r="A6" s="7"/>
      <c r="B6" s="218"/>
      <c r="C6" s="218"/>
      <c r="D6" s="217"/>
      <c r="E6" s="217"/>
      <c r="F6" s="217"/>
      <c r="G6" s="229"/>
      <c r="H6" s="229"/>
      <c r="I6" s="7"/>
    </row>
    <row r="7" spans="1:9" ht="15">
      <c r="A7" s="7" t="s">
        <v>476</v>
      </c>
      <c r="B7" s="218">
        <v>9300</v>
      </c>
      <c r="C7" s="218">
        <v>8830</v>
      </c>
      <c r="D7" s="217">
        <v>8870</v>
      </c>
      <c r="E7" s="217">
        <v>8870</v>
      </c>
      <c r="F7" s="217">
        <v>8870</v>
      </c>
      <c r="G7" s="229">
        <v>8870</v>
      </c>
      <c r="H7" s="229">
        <v>8870</v>
      </c>
      <c r="I7" s="7"/>
    </row>
    <row r="8" spans="1:9" ht="15">
      <c r="A8" s="7"/>
      <c r="B8" s="218"/>
      <c r="C8" s="218"/>
      <c r="D8" s="217"/>
      <c r="E8" s="217"/>
      <c r="F8" s="217"/>
      <c r="G8" s="229"/>
      <c r="H8" s="229"/>
      <c r="I8" s="7"/>
    </row>
    <row r="9" spans="1:13" ht="15">
      <c r="A9" s="7" t="s">
        <v>477</v>
      </c>
      <c r="B9" s="218">
        <v>29900</v>
      </c>
      <c r="C9" s="218">
        <v>29900</v>
      </c>
      <c r="D9" s="217">
        <v>20000</v>
      </c>
      <c r="E9" s="217">
        <v>20000</v>
      </c>
      <c r="F9" s="220">
        <v>31400</v>
      </c>
      <c r="G9" s="230">
        <v>28800</v>
      </c>
      <c r="H9" s="230">
        <v>28800</v>
      </c>
      <c r="I9" s="7"/>
      <c r="M9" s="46"/>
    </row>
    <row r="10" spans="1:9" ht="15">
      <c r="A10" s="7"/>
      <c r="B10" s="218"/>
      <c r="C10" s="218"/>
      <c r="D10" s="217"/>
      <c r="E10" s="217"/>
      <c r="F10" s="217"/>
      <c r="G10" s="229"/>
      <c r="H10" s="229"/>
      <c r="I10" s="7"/>
    </row>
    <row r="11" spans="1:9" ht="15">
      <c r="A11" s="7" t="s">
        <v>478</v>
      </c>
      <c r="B11" s="218">
        <v>39500</v>
      </c>
      <c r="C11" s="218">
        <v>39500</v>
      </c>
      <c r="D11" s="217">
        <v>39500</v>
      </c>
      <c r="E11" s="217">
        <v>39500</v>
      </c>
      <c r="F11" s="217">
        <v>39500</v>
      </c>
      <c r="G11" s="231">
        <v>39500</v>
      </c>
      <c r="H11" s="229">
        <v>40290</v>
      </c>
      <c r="I11" s="7"/>
    </row>
    <row r="12" spans="1:9" ht="15">
      <c r="A12" s="7"/>
      <c r="B12" s="7"/>
      <c r="C12" s="7"/>
      <c r="D12" s="217"/>
      <c r="E12" s="217"/>
      <c r="F12" s="217"/>
      <c r="G12" s="29"/>
      <c r="H12" s="29"/>
      <c r="I12" s="7"/>
    </row>
    <row r="13" spans="1:9" ht="15">
      <c r="A13" s="34" t="s">
        <v>479</v>
      </c>
      <c r="B13" s="218">
        <f aca="true" t="shared" si="0" ref="B13:H13">SUM(B3:B12)</f>
        <v>120800</v>
      </c>
      <c r="C13" s="218">
        <f t="shared" si="0"/>
        <v>119460</v>
      </c>
      <c r="D13" s="218">
        <f t="shared" si="0"/>
        <v>109600</v>
      </c>
      <c r="E13" s="217">
        <f t="shared" si="0"/>
        <v>110341</v>
      </c>
      <c r="F13" s="217">
        <f t="shared" si="0"/>
        <v>122249.82</v>
      </c>
      <c r="G13" s="217">
        <f t="shared" si="0"/>
        <v>120039.25</v>
      </c>
      <c r="H13" s="217">
        <f t="shared" si="0"/>
        <v>122219</v>
      </c>
      <c r="I13" s="7"/>
    </row>
    <row r="14" spans="1:9" ht="15">
      <c r="A14" s="7"/>
      <c r="B14" s="7"/>
      <c r="C14" s="7"/>
      <c r="D14" s="7"/>
      <c r="E14" s="217"/>
      <c r="F14" s="217"/>
      <c r="G14" s="29"/>
      <c r="H14" s="10"/>
      <c r="I14" s="7"/>
    </row>
    <row r="15" spans="1:9" ht="15">
      <c r="A15" s="7"/>
      <c r="B15" s="122" t="s">
        <v>480</v>
      </c>
      <c r="C15" s="7"/>
      <c r="D15" s="7"/>
      <c r="E15" s="217"/>
      <c r="F15" s="217"/>
      <c r="G15" s="29"/>
      <c r="H15" s="10"/>
      <c r="I15" s="7"/>
    </row>
    <row r="16" spans="1:9" ht="15">
      <c r="A16" s="7" t="s">
        <v>481</v>
      </c>
      <c r="B16" s="218">
        <v>24217</v>
      </c>
      <c r="C16" s="218">
        <v>24242</v>
      </c>
      <c r="D16" s="221">
        <v>24242</v>
      </c>
      <c r="E16" s="217">
        <v>25776</v>
      </c>
      <c r="F16" s="217">
        <v>27000</v>
      </c>
      <c r="G16" s="229">
        <v>27000</v>
      </c>
      <c r="H16" s="229">
        <v>27000</v>
      </c>
      <c r="I16" s="7"/>
    </row>
    <row r="17" spans="1:9" ht="15">
      <c r="A17" s="7"/>
      <c r="B17" s="218"/>
      <c r="C17" s="218"/>
      <c r="D17" s="221"/>
      <c r="E17" s="217"/>
      <c r="F17" s="217">
        <v>1600</v>
      </c>
      <c r="G17" s="229">
        <v>0</v>
      </c>
      <c r="H17" s="232"/>
      <c r="I17" s="7"/>
    </row>
    <row r="18" spans="1:9" ht="15">
      <c r="A18" s="7" t="s">
        <v>482</v>
      </c>
      <c r="B18" s="217">
        <v>1500</v>
      </c>
      <c r="C18" s="217">
        <v>1500</v>
      </c>
      <c r="D18" s="217">
        <v>1500</v>
      </c>
      <c r="E18" s="217">
        <v>1500</v>
      </c>
      <c r="F18" s="217">
        <v>1500</v>
      </c>
      <c r="G18" s="229">
        <v>1500</v>
      </c>
      <c r="H18" s="229">
        <v>1500</v>
      </c>
      <c r="I18" s="7"/>
    </row>
    <row r="19" spans="1:12" ht="15">
      <c r="A19" s="7"/>
      <c r="B19" s="217"/>
      <c r="C19" s="217"/>
      <c r="D19" s="217"/>
      <c r="E19" s="217"/>
      <c r="F19" s="217"/>
      <c r="G19" s="229"/>
      <c r="H19" s="232"/>
      <c r="I19" s="7"/>
      <c r="L19" s="222"/>
    </row>
    <row r="20" spans="1:12" ht="15">
      <c r="A20" s="7" t="s">
        <v>125</v>
      </c>
      <c r="B20" s="223"/>
      <c r="C20" s="217"/>
      <c r="D20" s="217">
        <v>7800</v>
      </c>
      <c r="E20" s="217">
        <v>8300</v>
      </c>
      <c r="F20" s="220">
        <v>19500</v>
      </c>
      <c r="G20" s="229">
        <v>15900</v>
      </c>
      <c r="H20" s="229">
        <v>15900</v>
      </c>
      <c r="I20" s="7"/>
      <c r="L20" s="222"/>
    </row>
    <row r="21" spans="1:12" ht="15">
      <c r="A21" s="7" t="s">
        <v>483</v>
      </c>
      <c r="B21" s="217"/>
      <c r="C21" s="217"/>
      <c r="D21" s="217"/>
      <c r="E21" s="217"/>
      <c r="F21" s="217"/>
      <c r="G21" s="229">
        <v>12700</v>
      </c>
      <c r="H21" s="229">
        <v>12700</v>
      </c>
      <c r="I21" s="7"/>
      <c r="L21" s="224"/>
    </row>
    <row r="22" spans="1:9" ht="15">
      <c r="A22" s="7" t="s">
        <v>484</v>
      </c>
      <c r="B22" s="217">
        <v>7800</v>
      </c>
      <c r="C22" s="217">
        <v>7800</v>
      </c>
      <c r="D22" s="217">
        <v>7800</v>
      </c>
      <c r="E22" s="217">
        <v>7800</v>
      </c>
      <c r="F22" s="217">
        <v>7800</v>
      </c>
      <c r="G22" s="229">
        <v>7800</v>
      </c>
      <c r="H22" s="229">
        <v>7800</v>
      </c>
      <c r="I22" s="7"/>
    </row>
    <row r="23" spans="1:9" ht="15">
      <c r="A23" s="7"/>
      <c r="B23" s="7"/>
      <c r="C23" s="7"/>
      <c r="D23" s="7"/>
      <c r="E23" s="217"/>
      <c r="F23" s="217"/>
      <c r="G23" s="229"/>
      <c r="H23" s="232"/>
      <c r="I23" s="7"/>
    </row>
    <row r="24" spans="1:9" ht="15">
      <c r="A24" s="7" t="s">
        <v>485</v>
      </c>
      <c r="B24" s="225"/>
      <c r="C24" s="225"/>
      <c r="D24" s="225"/>
      <c r="E24" s="217">
        <v>5100</v>
      </c>
      <c r="F24" s="217">
        <v>5100</v>
      </c>
      <c r="G24" s="229">
        <v>5202</v>
      </c>
      <c r="H24" s="229">
        <v>5306</v>
      </c>
      <c r="I24" s="7"/>
    </row>
    <row r="25" spans="1:9" ht="15">
      <c r="A25" s="7"/>
      <c r="B25" s="7"/>
      <c r="C25" s="7"/>
      <c r="D25" s="7"/>
      <c r="E25" s="217"/>
      <c r="F25" s="217"/>
      <c r="G25" s="229"/>
      <c r="H25" s="229"/>
      <c r="I25" s="7"/>
    </row>
    <row r="26" spans="1:9" ht="15">
      <c r="A26" s="7" t="s">
        <v>486</v>
      </c>
      <c r="B26" s="7"/>
      <c r="C26" s="7"/>
      <c r="D26" s="7"/>
      <c r="E26" s="217">
        <v>6000</v>
      </c>
      <c r="F26" s="226">
        <v>6000</v>
      </c>
      <c r="G26" s="229">
        <v>6000</v>
      </c>
      <c r="H26" s="229">
        <v>6000</v>
      </c>
      <c r="I26" s="7"/>
    </row>
    <row r="27" spans="1:9" ht="15">
      <c r="A27" s="7"/>
      <c r="B27" s="7"/>
      <c r="C27" s="7"/>
      <c r="D27" s="7"/>
      <c r="E27" s="217"/>
      <c r="F27" s="7"/>
      <c r="G27" s="229"/>
      <c r="H27" s="229"/>
      <c r="I27" s="7"/>
    </row>
    <row r="28" spans="1:9" ht="15">
      <c r="A28" s="7" t="s">
        <v>487</v>
      </c>
      <c r="B28" s="7"/>
      <c r="C28" s="7"/>
      <c r="D28" s="7"/>
      <c r="E28" s="217">
        <v>6000</v>
      </c>
      <c r="F28" s="217">
        <v>8000</v>
      </c>
      <c r="G28" s="229">
        <v>8000</v>
      </c>
      <c r="H28" s="229">
        <v>8000</v>
      </c>
      <c r="I28" s="7"/>
    </row>
    <row r="29" spans="1:9" ht="15">
      <c r="A29" s="7"/>
      <c r="B29" s="7"/>
      <c r="C29" s="7"/>
      <c r="D29" s="7"/>
      <c r="E29" s="217"/>
      <c r="F29" s="7"/>
      <c r="G29" s="229"/>
      <c r="H29" s="229"/>
      <c r="I29" s="7"/>
    </row>
    <row r="30" spans="1:9" ht="15">
      <c r="A30" s="7" t="s">
        <v>488</v>
      </c>
      <c r="B30" s="7"/>
      <c r="C30" s="29">
        <v>2100</v>
      </c>
      <c r="D30" s="29">
        <v>2100</v>
      </c>
      <c r="E30" s="217">
        <v>2100</v>
      </c>
      <c r="F30" s="217">
        <v>2100</v>
      </c>
      <c r="G30" s="229">
        <v>2100</v>
      </c>
      <c r="H30" s="229">
        <v>2100</v>
      </c>
      <c r="I30" s="7"/>
    </row>
    <row r="31" spans="1:9" ht="15">
      <c r="A31" s="7"/>
      <c r="B31" s="7"/>
      <c r="C31" s="7"/>
      <c r="D31" s="7"/>
      <c r="E31" s="7"/>
      <c r="F31" s="7"/>
      <c r="G31" s="29"/>
      <c r="H31" s="10"/>
      <c r="I31" s="7"/>
    </row>
    <row r="32" spans="1:9" ht="15">
      <c r="A32" s="7" t="s">
        <v>489</v>
      </c>
      <c r="B32" s="7"/>
      <c r="C32" s="7"/>
      <c r="D32" s="7" t="s">
        <v>490</v>
      </c>
      <c r="E32" s="7" t="s">
        <v>491</v>
      </c>
      <c r="F32" s="225">
        <v>4177</v>
      </c>
      <c r="G32" s="227" t="s">
        <v>492</v>
      </c>
      <c r="H32" s="227" t="s">
        <v>493</v>
      </c>
      <c r="I32" s="7"/>
    </row>
    <row r="33" ht="15">
      <c r="H33" s="10"/>
    </row>
    <row r="34" ht="15">
      <c r="H34" s="10"/>
    </row>
  </sheetData>
  <sheetProtection selectLockedCells="1" selectUnlockedCells="1"/>
  <printOptions/>
  <pageMargins left="0.75" right="0.75" top="1" bottom="1" header="0.5" footer="0.5118055555555555"/>
  <pageSetup fitToWidth="0" fitToHeight="1" horizontalDpi="600" verticalDpi="600" orientation="landscape" scale="98" r:id="rId1"/>
  <headerFooter alignWithMargins="0">
    <oddHeader>&amp;LNovember 23, 2015&amp;CSalaries Elected Officials Final 2016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28"/>
  <sheetViews>
    <sheetView showOutlineSymbols="0" zoomScalePageLayoutView="0" workbookViewId="0" topLeftCell="A1">
      <selection activeCell="H18" sqref="H18"/>
    </sheetView>
  </sheetViews>
  <sheetFormatPr defaultColWidth="11.4453125" defaultRowHeight="15"/>
  <cols>
    <col min="1" max="2" width="5.10546875" style="1" customWidth="1"/>
    <col min="3" max="3" width="20.21484375" style="1" customWidth="1"/>
    <col min="4" max="4" width="21.3359375" style="1" customWidth="1"/>
    <col min="5" max="5" width="15.6640625" style="1" customWidth="1"/>
    <col min="6" max="6" width="20.4453125" style="1" customWidth="1"/>
    <col min="7" max="7" width="16.4453125" style="1" customWidth="1"/>
  </cols>
  <sheetData>
    <row r="1" spans="1:7" ht="15">
      <c r="A1" s="195">
        <v>2016</v>
      </c>
      <c r="B1" s="195" t="s">
        <v>425</v>
      </c>
      <c r="C1" s="195" t="s">
        <v>426</v>
      </c>
      <c r="D1" s="195" t="s">
        <v>427</v>
      </c>
      <c r="E1" s="195" t="s">
        <v>428</v>
      </c>
      <c r="F1" s="195" t="s">
        <v>429</v>
      </c>
      <c r="G1" s="195" t="s">
        <v>430</v>
      </c>
    </row>
    <row r="2" spans="3:7" ht="15">
      <c r="C2" s="195" t="s">
        <v>431</v>
      </c>
      <c r="D2" s="195" t="s">
        <v>432</v>
      </c>
      <c r="E2" s="195" t="s">
        <v>433</v>
      </c>
      <c r="F2" s="195" t="s">
        <v>434</v>
      </c>
      <c r="G2" s="195" t="s">
        <v>435</v>
      </c>
    </row>
    <row r="3" spans="2:3" ht="15">
      <c r="B3" s="195" t="s">
        <v>436</v>
      </c>
      <c r="C3" s="195"/>
    </row>
    <row r="4" spans="2:3" ht="15">
      <c r="B4" s="195" t="s">
        <v>437</v>
      </c>
      <c r="C4" s="195"/>
    </row>
    <row r="5" spans="2:3" ht="15">
      <c r="B5" s="195" t="s">
        <v>438</v>
      </c>
      <c r="C5" s="195"/>
    </row>
    <row r="6" spans="2:3" ht="15">
      <c r="B6" s="195" t="s">
        <v>439</v>
      </c>
      <c r="C6" s="195"/>
    </row>
    <row r="7" spans="2:3" ht="15">
      <c r="B7" s="195"/>
      <c r="C7" s="195"/>
    </row>
    <row r="8" spans="2:7" ht="15.75">
      <c r="B8" s="195"/>
      <c r="C8" s="196">
        <f>SUM(C2:C6)</f>
        <v>0</v>
      </c>
      <c r="D8" s="197" t="s">
        <v>440</v>
      </c>
      <c r="E8" s="198">
        <f>SUM(E2:E6)</f>
        <v>0</v>
      </c>
      <c r="F8" s="197" t="s">
        <v>440</v>
      </c>
      <c r="G8" s="196">
        <f>SUM(G3:G6)</f>
        <v>0</v>
      </c>
    </row>
    <row r="9" spans="2:6" ht="15">
      <c r="B9" s="195"/>
      <c r="F9" s="199" t="s">
        <v>441</v>
      </c>
    </row>
    <row r="10" spans="2:6" ht="15">
      <c r="B10" s="195"/>
      <c r="F10" s="199"/>
    </row>
    <row r="11" spans="1:7" ht="15">
      <c r="A11" s="195">
        <v>2015</v>
      </c>
      <c r="B11" s="195" t="s">
        <v>425</v>
      </c>
      <c r="C11" s="195" t="s">
        <v>442</v>
      </c>
      <c r="D11" s="195" t="s">
        <v>495</v>
      </c>
      <c r="E11" s="195" t="s">
        <v>496</v>
      </c>
      <c r="F11" s="195" t="s">
        <v>494</v>
      </c>
      <c r="G11" s="195" t="s">
        <v>443</v>
      </c>
    </row>
    <row r="12" spans="3:7" ht="15">
      <c r="C12" s="195" t="s">
        <v>444</v>
      </c>
      <c r="D12" s="195" t="s">
        <v>432</v>
      </c>
      <c r="E12" s="195" t="s">
        <v>433</v>
      </c>
      <c r="F12" s="195"/>
      <c r="G12" s="195" t="s">
        <v>435</v>
      </c>
    </row>
    <row r="13" spans="2:7" ht="15">
      <c r="B13" s="195" t="s">
        <v>436</v>
      </c>
      <c r="C13" s="200">
        <v>209303</v>
      </c>
      <c r="D13" s="233">
        <v>0</v>
      </c>
      <c r="E13" s="201"/>
      <c r="F13" s="201">
        <v>0</v>
      </c>
      <c r="G13" s="201">
        <f>SUM(E13:F13)</f>
        <v>0</v>
      </c>
    </row>
    <row r="14" spans="2:7" ht="15">
      <c r="B14" s="195" t="s">
        <v>437</v>
      </c>
      <c r="C14" s="200">
        <v>235372</v>
      </c>
      <c r="D14" s="201">
        <v>0</v>
      </c>
      <c r="E14" s="201"/>
      <c r="F14" s="201">
        <v>0</v>
      </c>
      <c r="G14" s="201">
        <f>SUM(E14:F14)</f>
        <v>0</v>
      </c>
    </row>
    <row r="15" spans="2:7" ht="15">
      <c r="B15" s="195" t="s">
        <v>438</v>
      </c>
      <c r="C15" s="200">
        <v>180682</v>
      </c>
      <c r="D15" s="201">
        <v>0</v>
      </c>
      <c r="E15" s="201"/>
      <c r="F15" s="201">
        <v>0</v>
      </c>
      <c r="G15" s="201">
        <f>SUM(E15:F15)</f>
        <v>0</v>
      </c>
    </row>
    <row r="16" spans="2:7" ht="15">
      <c r="B16" s="195" t="s">
        <v>439</v>
      </c>
      <c r="C16" s="200">
        <v>503396</v>
      </c>
      <c r="D16" s="201">
        <v>0</v>
      </c>
      <c r="E16" s="201"/>
      <c r="F16" s="201">
        <v>0</v>
      </c>
      <c r="G16" s="201">
        <f>SUM(E16:F16)</f>
        <v>0</v>
      </c>
    </row>
    <row r="17" spans="2:7" ht="15">
      <c r="B17" s="201"/>
      <c r="C17" s="201"/>
      <c r="D17" s="201"/>
      <c r="E17" s="201"/>
      <c r="F17" s="201"/>
      <c r="G17" s="201"/>
    </row>
    <row r="18" spans="2:7" ht="15">
      <c r="B18" s="201"/>
      <c r="C18" s="201">
        <f>SUM(C12:C16)</f>
        <v>1128753</v>
      </c>
      <c r="D18" s="202">
        <f>SUM(D13:D16)</f>
        <v>0</v>
      </c>
      <c r="E18" s="201"/>
      <c r="F18" s="201"/>
      <c r="G18" s="201">
        <f>SUM(G13:G16)</f>
        <v>0</v>
      </c>
    </row>
    <row r="19" spans="3:6" ht="15">
      <c r="C19" s="198"/>
      <c r="F19" s="199"/>
    </row>
    <row r="20" spans="3:6" ht="15">
      <c r="C20" s="198"/>
      <c r="F20" s="199"/>
    </row>
    <row r="21" spans="1:7" ht="15">
      <c r="A21" s="195">
        <v>2014</v>
      </c>
      <c r="B21" s="195" t="s">
        <v>425</v>
      </c>
      <c r="C21" s="195" t="s">
        <v>445</v>
      </c>
      <c r="D21" s="195" t="s">
        <v>446</v>
      </c>
      <c r="E21" s="195" t="s">
        <v>447</v>
      </c>
      <c r="F21" s="195" t="s">
        <v>448</v>
      </c>
      <c r="G21" s="195" t="s">
        <v>449</v>
      </c>
    </row>
    <row r="22" spans="2:7" ht="15">
      <c r="B22" s="195"/>
      <c r="C22" s="195" t="s">
        <v>450</v>
      </c>
      <c r="D22" s="195" t="s">
        <v>432</v>
      </c>
      <c r="E22" s="195" t="s">
        <v>433</v>
      </c>
      <c r="F22" s="195" t="s">
        <v>434</v>
      </c>
      <c r="G22" s="195" t="s">
        <v>435</v>
      </c>
    </row>
    <row r="23" spans="1:7" s="7" customFormat="1" ht="12.75">
      <c r="A23" s="195"/>
      <c r="B23" s="195" t="s">
        <v>436</v>
      </c>
      <c r="C23" s="203">
        <v>407525</v>
      </c>
      <c r="D23" s="203"/>
      <c r="E23" s="203"/>
      <c r="F23" s="203"/>
      <c r="G23" s="203"/>
    </row>
    <row r="24" spans="1:7" s="7" customFormat="1" ht="12.75">
      <c r="A24" s="195"/>
      <c r="B24" s="195" t="s">
        <v>437</v>
      </c>
      <c r="C24" s="203">
        <v>238033</v>
      </c>
      <c r="D24" s="203"/>
      <c r="E24" s="203"/>
      <c r="F24" s="203"/>
      <c r="G24" s="203"/>
    </row>
    <row r="25" spans="1:7" s="7" customFormat="1" ht="12.75">
      <c r="A25" s="195"/>
      <c r="B25" s="195" t="s">
        <v>438</v>
      </c>
      <c r="C25" s="203">
        <v>54549</v>
      </c>
      <c r="D25" s="203"/>
      <c r="E25" s="203"/>
      <c r="F25" s="203"/>
      <c r="G25" s="203"/>
    </row>
    <row r="26" spans="1:7" s="7" customFormat="1" ht="12.75">
      <c r="A26" s="195"/>
      <c r="B26" s="195" t="s">
        <v>439</v>
      </c>
      <c r="C26" s="203">
        <v>416311</v>
      </c>
      <c r="D26" s="203"/>
      <c r="E26" s="203"/>
      <c r="F26" s="203"/>
      <c r="G26" s="203"/>
    </row>
    <row r="27" spans="1:7" s="7" customFormat="1" ht="12.75">
      <c r="A27" s="195"/>
      <c r="B27" s="195"/>
      <c r="C27" s="203"/>
      <c r="D27" s="203"/>
      <c r="E27" s="203"/>
      <c r="F27" s="203"/>
      <c r="G27" s="203"/>
    </row>
    <row r="28" spans="1:8" ht="15.75">
      <c r="A28" s="204"/>
      <c r="B28" s="198"/>
      <c r="C28" s="198">
        <f>SUM(C22:C26)</f>
        <v>1116418</v>
      </c>
      <c r="D28" s="197" t="s">
        <v>440</v>
      </c>
      <c r="E28" s="198">
        <f>SUM(E22:E26)</f>
        <v>0</v>
      </c>
      <c r="F28" s="197" t="s">
        <v>440</v>
      </c>
      <c r="G28" s="196">
        <f>SUM(G23:G26)</f>
        <v>0</v>
      </c>
      <c r="H28" s="60"/>
    </row>
    <row r="29" spans="1:9" ht="15">
      <c r="A29" s="204"/>
      <c r="B29" s="198"/>
      <c r="C29" s="198"/>
      <c r="D29" s="198"/>
      <c r="E29" s="198"/>
      <c r="F29" s="199" t="s">
        <v>441</v>
      </c>
      <c r="G29" s="203"/>
      <c r="H29" s="205"/>
      <c r="I29" s="7"/>
    </row>
    <row r="30" spans="1:9" ht="15">
      <c r="A30" s="204"/>
      <c r="B30" s="198"/>
      <c r="C30" s="198"/>
      <c r="D30" s="198"/>
      <c r="E30" s="198"/>
      <c r="F30" s="199"/>
      <c r="G30" s="198"/>
      <c r="H30" s="205"/>
      <c r="I30" s="7"/>
    </row>
    <row r="31" spans="1:8" ht="15.75">
      <c r="A31" s="204"/>
      <c r="B31" s="198"/>
      <c r="C31" s="198"/>
      <c r="D31" s="198"/>
      <c r="E31" s="198"/>
      <c r="F31" s="197" t="s">
        <v>451</v>
      </c>
      <c r="G31" s="198">
        <f>SUM(G28:G29)</f>
        <v>0</v>
      </c>
      <c r="H31" s="60"/>
    </row>
    <row r="32" spans="1:8" ht="15.75">
      <c r="A32" s="204"/>
      <c r="B32" s="198"/>
      <c r="C32" s="198"/>
      <c r="D32" s="198"/>
      <c r="E32" s="198"/>
      <c r="F32" s="197"/>
      <c r="G32" s="198"/>
      <c r="H32" s="60"/>
    </row>
    <row r="33" spans="1:8" ht="15">
      <c r="A33" s="195">
        <v>2013</v>
      </c>
      <c r="B33" s="195" t="s">
        <v>425</v>
      </c>
      <c r="C33" s="195" t="s">
        <v>452</v>
      </c>
      <c r="D33" s="195" t="s">
        <v>453</v>
      </c>
      <c r="E33" s="195" t="s">
        <v>454</v>
      </c>
      <c r="F33" s="195" t="s">
        <v>455</v>
      </c>
      <c r="G33" s="195" t="s">
        <v>456</v>
      </c>
      <c r="H33" s="7"/>
    </row>
    <row r="34" spans="1:8" ht="15">
      <c r="A34" s="195"/>
      <c r="B34" s="195"/>
      <c r="C34" s="195" t="s">
        <v>457</v>
      </c>
      <c r="D34" s="195" t="s">
        <v>432</v>
      </c>
      <c r="E34" s="195" t="s">
        <v>433</v>
      </c>
      <c r="F34" s="195" t="s">
        <v>434</v>
      </c>
      <c r="G34" s="195" t="s">
        <v>435</v>
      </c>
      <c r="H34" s="7"/>
    </row>
    <row r="35" spans="1:8" ht="15">
      <c r="A35" s="195"/>
      <c r="B35" s="195" t="s">
        <v>436</v>
      </c>
      <c r="C35" s="206">
        <v>428982.19</v>
      </c>
      <c r="D35" s="207">
        <v>-11787</v>
      </c>
      <c r="E35" s="208">
        <f>SUM(C35+D35)</f>
        <v>417195.19</v>
      </c>
      <c r="F35" s="207">
        <v>-178706</v>
      </c>
      <c r="G35" s="203">
        <f>SUM(E35+F35)</f>
        <v>238489.19</v>
      </c>
      <c r="H35" s="7"/>
    </row>
    <row r="36" spans="1:8" ht="15">
      <c r="A36" s="195"/>
      <c r="B36" s="195" t="s">
        <v>437</v>
      </c>
      <c r="C36" s="206">
        <v>234846.19</v>
      </c>
      <c r="D36" s="207">
        <v>902</v>
      </c>
      <c r="E36" s="208">
        <f>SUM(C36+D36)</f>
        <v>235748.19</v>
      </c>
      <c r="F36" s="207">
        <v>20</v>
      </c>
      <c r="G36" s="203">
        <f>SUM(E36+F36)</f>
        <v>235768.19</v>
      </c>
      <c r="H36" s="7"/>
    </row>
    <row r="37" spans="1:9" ht="14.25" customHeight="1">
      <c r="A37" s="195"/>
      <c r="B37" s="195" t="s">
        <v>438</v>
      </c>
      <c r="C37" s="206">
        <v>106699.78</v>
      </c>
      <c r="D37" s="209">
        <v>-1088</v>
      </c>
      <c r="E37" s="210">
        <f>SUM(C37+D37)</f>
        <v>105611.78</v>
      </c>
      <c r="F37" s="209">
        <v>-49482</v>
      </c>
      <c r="G37" s="203">
        <f>SUM(E37+F37)</f>
        <v>56129.78</v>
      </c>
      <c r="H37" s="7"/>
      <c r="I37" s="7"/>
    </row>
    <row r="38" spans="1:8" ht="12.75" customHeight="1" hidden="1">
      <c r="A38" s="195"/>
      <c r="B38" s="195" t="s">
        <v>439</v>
      </c>
      <c r="C38" s="206">
        <v>322675.24</v>
      </c>
      <c r="D38" s="211">
        <v>15110</v>
      </c>
      <c r="E38" s="208">
        <f>SUM(C38+D38)</f>
        <v>337785.24</v>
      </c>
      <c r="F38" s="207">
        <v>-67944</v>
      </c>
      <c r="G38" s="203">
        <f>SUM(E38+F38)</f>
        <v>269841.24</v>
      </c>
      <c r="H38" s="7"/>
    </row>
    <row r="39" spans="1:8" ht="14.25" customHeight="1">
      <c r="A39" s="195"/>
      <c r="B39" s="195" t="s">
        <v>439</v>
      </c>
      <c r="C39" s="195"/>
      <c r="D39" s="195"/>
      <c r="E39" s="195"/>
      <c r="F39" s="195"/>
      <c r="G39" s="195"/>
      <c r="H39" s="7"/>
    </row>
    <row r="40" spans="1:8" ht="15.75">
      <c r="A40" s="204"/>
      <c r="B40" s="198"/>
      <c r="C40" s="198">
        <f>SUM(C34:C38)</f>
        <v>1093203.4</v>
      </c>
      <c r="D40" s="197" t="s">
        <v>440</v>
      </c>
      <c r="E40" s="198">
        <f>SUM(E34:E38)</f>
        <v>1096340.4</v>
      </c>
      <c r="F40" s="197" t="s">
        <v>440</v>
      </c>
      <c r="G40" s="196">
        <f>SUM(G35:G38)</f>
        <v>800228.4</v>
      </c>
      <c r="H40" s="60"/>
    </row>
    <row r="41" spans="1:9" ht="15">
      <c r="A41" s="204"/>
      <c r="B41" s="198"/>
      <c r="C41" s="198"/>
      <c r="D41" s="198"/>
      <c r="E41" s="198"/>
      <c r="F41" s="199" t="s">
        <v>441</v>
      </c>
      <c r="G41" s="203">
        <v>379573.69</v>
      </c>
      <c r="H41" s="205"/>
      <c r="I41" s="7"/>
    </row>
    <row r="42" spans="1:9" ht="15">
      <c r="A42" s="204"/>
      <c r="B42" s="198"/>
      <c r="C42" s="198"/>
      <c r="D42" s="198"/>
      <c r="E42" s="198"/>
      <c r="F42" s="199"/>
      <c r="G42" s="198"/>
      <c r="H42" s="205"/>
      <c r="I42" s="7"/>
    </row>
    <row r="43" spans="1:8" ht="15.75">
      <c r="A43" s="204"/>
      <c r="B43" s="198"/>
      <c r="C43" s="198"/>
      <c r="D43" s="198"/>
      <c r="E43" s="198"/>
      <c r="F43" s="197" t="s">
        <v>451</v>
      </c>
      <c r="G43" s="198">
        <f>SUM(G40:G41)</f>
        <v>1179802.09</v>
      </c>
      <c r="H43" s="60"/>
    </row>
    <row r="44" spans="1:8" ht="15.75">
      <c r="A44" s="204"/>
      <c r="B44" s="198"/>
      <c r="C44" s="198"/>
      <c r="D44" s="198"/>
      <c r="E44" s="198"/>
      <c r="F44" s="197"/>
      <c r="G44" s="198"/>
      <c r="H44" s="60"/>
    </row>
    <row r="46" spans="1:11" ht="15">
      <c r="A46" s="212">
        <v>2012</v>
      </c>
      <c r="B46" s="203" t="s">
        <v>425</v>
      </c>
      <c r="C46" s="203" t="s">
        <v>458</v>
      </c>
      <c r="D46" s="203" t="s">
        <v>459</v>
      </c>
      <c r="E46" s="203" t="s">
        <v>460</v>
      </c>
      <c r="F46" s="203" t="s">
        <v>461</v>
      </c>
      <c r="G46" s="203" t="s">
        <v>462</v>
      </c>
      <c r="H46" s="191"/>
      <c r="I46" s="122"/>
      <c r="J46" s="122"/>
      <c r="K46" s="122"/>
    </row>
    <row r="47" spans="1:8" ht="15">
      <c r="A47" s="204"/>
      <c r="B47" s="198"/>
      <c r="C47" s="203"/>
      <c r="D47" s="203"/>
      <c r="E47" s="203"/>
      <c r="F47" s="203"/>
      <c r="G47" s="203"/>
      <c r="H47" s="60"/>
    </row>
    <row r="48" spans="1:8" ht="14.25" customHeight="1">
      <c r="A48" s="204"/>
      <c r="B48" s="203" t="s">
        <v>436</v>
      </c>
      <c r="C48" s="203">
        <v>516292</v>
      </c>
      <c r="D48" s="208">
        <v>-13338</v>
      </c>
      <c r="E48" s="208">
        <f>SUM(C48+D48)</f>
        <v>502954</v>
      </c>
      <c r="F48" s="203">
        <v>-93726</v>
      </c>
      <c r="G48" s="203">
        <f>SUM(E48+F48)</f>
        <v>409228</v>
      </c>
      <c r="H48" s="60"/>
    </row>
    <row r="49" spans="1:8" ht="12.75" customHeight="1" hidden="1">
      <c r="A49" s="204"/>
      <c r="B49" s="203" t="s">
        <v>437</v>
      </c>
      <c r="C49" s="203">
        <v>237770</v>
      </c>
      <c r="D49" s="208">
        <v>-4086</v>
      </c>
      <c r="E49" s="208">
        <f>SUM(C49+D49)</f>
        <v>233684</v>
      </c>
      <c r="F49" s="203">
        <v>-280</v>
      </c>
      <c r="G49" s="203">
        <f>SUM(E49+F49)</f>
        <v>233404</v>
      </c>
      <c r="H49" s="60"/>
    </row>
    <row r="50" spans="1:8" ht="14.25" customHeight="1">
      <c r="A50" s="204"/>
      <c r="B50" s="203" t="s">
        <v>437</v>
      </c>
      <c r="C50" s="203"/>
      <c r="D50" s="208"/>
      <c r="E50" s="208"/>
      <c r="F50" s="203"/>
      <c r="G50" s="203"/>
      <c r="H50" s="60"/>
    </row>
    <row r="51" spans="1:8" ht="14.25" customHeight="1">
      <c r="A51" s="204"/>
      <c r="B51" s="203" t="s">
        <v>438</v>
      </c>
      <c r="C51" s="203">
        <v>403191</v>
      </c>
      <c r="D51" s="208">
        <v>-50929</v>
      </c>
      <c r="E51" s="208">
        <f>SUM(C51+D51)</f>
        <v>352262</v>
      </c>
      <c r="F51" s="203">
        <v>-193000</v>
      </c>
      <c r="G51" s="203">
        <f>SUM(E51+F51)</f>
        <v>159262</v>
      </c>
      <c r="H51" s="60"/>
    </row>
    <row r="52" spans="1:8" ht="14.25" customHeight="1">
      <c r="A52" s="204"/>
      <c r="B52" s="203" t="s">
        <v>439</v>
      </c>
      <c r="C52" s="203">
        <v>155069</v>
      </c>
      <c r="D52" s="208">
        <v>18663</v>
      </c>
      <c r="E52" s="208">
        <f>SUM(C52+D52)</f>
        <v>173732</v>
      </c>
      <c r="F52" s="203">
        <v>-16400</v>
      </c>
      <c r="G52" s="203">
        <f>SUM(E52+F52)</f>
        <v>157332</v>
      </c>
      <c r="H52" s="60"/>
    </row>
    <row r="53" spans="1:8" ht="15">
      <c r="A53" s="204"/>
      <c r="B53" s="203"/>
      <c r="C53" s="203"/>
      <c r="D53" s="203"/>
      <c r="E53" s="203"/>
      <c r="F53" s="203"/>
      <c r="G53" s="203"/>
      <c r="H53" s="60"/>
    </row>
    <row r="54" spans="1:11" s="122" customFormat="1" ht="15">
      <c r="A54" s="204"/>
      <c r="B54" s="198"/>
      <c r="C54" s="203"/>
      <c r="D54" s="203"/>
      <c r="E54" s="203"/>
      <c r="F54" s="203"/>
      <c r="G54" s="203"/>
      <c r="H54" s="60"/>
      <c r="I54"/>
      <c r="J54"/>
      <c r="K54"/>
    </row>
    <row r="55" spans="1:8" ht="15.75">
      <c r="A55" s="204"/>
      <c r="B55" s="198"/>
      <c r="C55" s="198">
        <f>SUM(C48:C53)</f>
        <v>1312322</v>
      </c>
      <c r="D55" s="197" t="s">
        <v>440</v>
      </c>
      <c r="E55" s="198">
        <f>SUM(E48:E53)</f>
        <v>1262632</v>
      </c>
      <c r="F55" s="197" t="s">
        <v>440</v>
      </c>
      <c r="G55" s="198">
        <f>SUM(G48:G52)</f>
        <v>959226</v>
      </c>
      <c r="H55" s="60"/>
    </row>
    <row r="56" spans="1:9" ht="15">
      <c r="A56" s="204"/>
      <c r="B56" s="198"/>
      <c r="C56" s="198"/>
      <c r="D56" s="198"/>
      <c r="E56" s="198"/>
      <c r="F56" s="199" t="s">
        <v>441</v>
      </c>
      <c r="G56" s="198">
        <v>329882</v>
      </c>
      <c r="H56" s="205"/>
      <c r="I56" s="7"/>
    </row>
    <row r="57" spans="1:8" ht="15.75">
      <c r="A57" s="204"/>
      <c r="B57" s="198"/>
      <c r="C57" s="198"/>
      <c r="D57" s="198"/>
      <c r="E57" s="198"/>
      <c r="F57" s="213"/>
      <c r="G57" s="198"/>
      <c r="H57" s="205"/>
    </row>
    <row r="58" spans="1:8" ht="15.75">
      <c r="A58" s="204"/>
      <c r="B58" s="198"/>
      <c r="C58" s="198"/>
      <c r="D58" s="198"/>
      <c r="E58" s="198"/>
      <c r="F58" s="197" t="s">
        <v>451</v>
      </c>
      <c r="G58" s="198">
        <f>SUM(G55:G56)</f>
        <v>1289108</v>
      </c>
      <c r="H58" s="60"/>
    </row>
    <row r="59" spans="1:8" ht="15">
      <c r="A59" s="204"/>
      <c r="B59" s="198"/>
      <c r="C59" s="198"/>
      <c r="D59" s="198"/>
      <c r="E59" s="198"/>
      <c r="F59" s="198"/>
      <c r="G59" s="198"/>
      <c r="H59" s="60"/>
    </row>
    <row r="60" spans="1:8" ht="15">
      <c r="A60" s="212">
        <v>2011</v>
      </c>
      <c r="B60" s="203" t="s">
        <v>425</v>
      </c>
      <c r="C60" s="203" t="s">
        <v>463</v>
      </c>
      <c r="D60" s="203" t="s">
        <v>464</v>
      </c>
      <c r="E60" s="203" t="s">
        <v>465</v>
      </c>
      <c r="F60" s="203" t="s">
        <v>466</v>
      </c>
      <c r="G60" s="203" t="s">
        <v>467</v>
      </c>
      <c r="H60" s="60"/>
    </row>
    <row r="61" spans="1:8" ht="15">
      <c r="A61" s="204"/>
      <c r="B61" s="198"/>
      <c r="C61" s="198"/>
      <c r="D61" s="198"/>
      <c r="E61" s="198"/>
      <c r="F61" s="198"/>
      <c r="G61" s="198"/>
      <c r="H61" s="60"/>
    </row>
    <row r="62" spans="1:8" ht="15">
      <c r="A62" s="204"/>
      <c r="B62" s="214" t="s">
        <v>436</v>
      </c>
      <c r="C62" s="203">
        <v>472654</v>
      </c>
      <c r="D62" s="203">
        <v>43638</v>
      </c>
      <c r="E62" s="203">
        <f>SUM(C62+D62)</f>
        <v>516292</v>
      </c>
      <c r="F62" s="203">
        <v>-77995</v>
      </c>
      <c r="G62" s="203">
        <f>SUM(E62+F62)</f>
        <v>438297</v>
      </c>
      <c r="H62" s="60"/>
    </row>
    <row r="63" spans="1:8" ht="14.25" customHeight="1">
      <c r="A63" s="204"/>
      <c r="B63" s="214" t="s">
        <v>437</v>
      </c>
      <c r="C63" s="203">
        <v>238420</v>
      </c>
      <c r="D63" s="203">
        <v>-650</v>
      </c>
      <c r="E63" s="203">
        <f>SUM(C63+D63)</f>
        <v>237770</v>
      </c>
      <c r="F63" s="203">
        <v>-3753</v>
      </c>
      <c r="G63" s="203">
        <f>SUM(E63+F63)</f>
        <v>234017</v>
      </c>
      <c r="H63" s="60"/>
    </row>
    <row r="64" spans="1:8" ht="15">
      <c r="A64" s="204"/>
      <c r="B64" s="214" t="s">
        <v>438</v>
      </c>
      <c r="C64" s="203">
        <v>529586</v>
      </c>
      <c r="D64" s="203">
        <v>-126395</v>
      </c>
      <c r="E64" s="203">
        <f>SUM(C64+D64)</f>
        <v>403191</v>
      </c>
      <c r="F64" s="203">
        <v>-101198</v>
      </c>
      <c r="G64" s="203">
        <f>SUM(E64+F64)</f>
        <v>301993</v>
      </c>
      <c r="H64" s="60"/>
    </row>
    <row r="65" spans="1:8" ht="14.25" customHeight="1">
      <c r="A65" s="204"/>
      <c r="B65" s="214" t="s">
        <v>439</v>
      </c>
      <c r="C65" s="203">
        <v>111423</v>
      </c>
      <c r="D65" s="203">
        <v>43646</v>
      </c>
      <c r="E65" s="203">
        <f>SUM(C65+D65)</f>
        <v>155069</v>
      </c>
      <c r="F65" s="203">
        <v>-24340</v>
      </c>
      <c r="G65" s="203">
        <f>SUM(E65+F65)</f>
        <v>130729</v>
      </c>
      <c r="H65" s="60"/>
    </row>
    <row r="66" spans="1:8" ht="15">
      <c r="A66" s="204"/>
      <c r="B66" s="198"/>
      <c r="C66" s="198"/>
      <c r="D66" s="198"/>
      <c r="E66" s="198"/>
      <c r="F66" s="198"/>
      <c r="G66" s="198"/>
      <c r="H66" s="60"/>
    </row>
    <row r="67" spans="1:8" ht="15.75">
      <c r="A67" s="204"/>
      <c r="B67" s="198"/>
      <c r="C67" s="198">
        <f>SUM(C62:C66)</f>
        <v>1352083</v>
      </c>
      <c r="D67" s="213" t="s">
        <v>440</v>
      </c>
      <c r="E67" s="198">
        <f>SUM(E62:E66)</f>
        <v>1312322</v>
      </c>
      <c r="F67" s="213" t="s">
        <v>440</v>
      </c>
      <c r="G67" s="198">
        <f>SUM(G62:G65)</f>
        <v>1105036</v>
      </c>
      <c r="H67" s="60"/>
    </row>
    <row r="68" spans="1:8" ht="15">
      <c r="A68" s="204"/>
      <c r="B68" s="198"/>
      <c r="C68" s="198"/>
      <c r="D68" s="198"/>
      <c r="E68" s="198"/>
      <c r="F68" s="198" t="s">
        <v>441</v>
      </c>
      <c r="G68" s="203">
        <v>357211</v>
      </c>
      <c r="H68" s="60"/>
    </row>
    <row r="69" spans="1:8" ht="15">
      <c r="A69" s="204"/>
      <c r="B69" s="198"/>
      <c r="C69" s="198"/>
      <c r="D69" s="198"/>
      <c r="E69" s="198"/>
      <c r="F69" s="198"/>
      <c r="G69" s="198"/>
      <c r="H69" s="60"/>
    </row>
    <row r="70" spans="1:8" ht="15.75">
      <c r="A70" s="204"/>
      <c r="B70" s="198"/>
      <c r="C70" s="198"/>
      <c r="D70" s="198"/>
      <c r="E70" s="198"/>
      <c r="F70" s="213" t="s">
        <v>468</v>
      </c>
      <c r="G70" s="198">
        <f>SUM(G67:G68)</f>
        <v>1462247</v>
      </c>
      <c r="H70" s="60"/>
    </row>
    <row r="71" spans="1:8" ht="15.75">
      <c r="A71" s="204"/>
      <c r="B71" s="198"/>
      <c r="C71" s="198"/>
      <c r="D71" s="198"/>
      <c r="E71" s="198"/>
      <c r="F71" s="213"/>
      <c r="G71" s="198"/>
      <c r="H71" s="60"/>
    </row>
    <row r="72" spans="1:8" ht="15">
      <c r="A72" s="212">
        <v>2010</v>
      </c>
      <c r="B72" s="203" t="s">
        <v>425</v>
      </c>
      <c r="C72" s="203" t="s">
        <v>469</v>
      </c>
      <c r="D72" s="203" t="s">
        <v>470</v>
      </c>
      <c r="E72" s="203" t="s">
        <v>471</v>
      </c>
      <c r="F72" s="203" t="s">
        <v>472</v>
      </c>
      <c r="G72" s="203" t="s">
        <v>473</v>
      </c>
      <c r="H72" s="60"/>
    </row>
    <row r="73" spans="1:8" ht="15">
      <c r="A73" s="204"/>
      <c r="B73" s="198"/>
      <c r="C73" s="198"/>
      <c r="D73" s="198"/>
      <c r="E73" s="198"/>
      <c r="F73" s="198"/>
      <c r="G73" s="198"/>
      <c r="H73" s="60"/>
    </row>
    <row r="74" spans="1:8" ht="15">
      <c r="A74" s="198"/>
      <c r="B74" s="214" t="s">
        <v>436</v>
      </c>
      <c r="C74" s="203">
        <v>508447</v>
      </c>
      <c r="D74" s="215">
        <v>-210219</v>
      </c>
      <c r="E74" s="203">
        <f>SUM(C74+D74)</f>
        <v>298228</v>
      </c>
      <c r="F74" s="203">
        <v>-60000</v>
      </c>
      <c r="G74" s="203">
        <f>SUM(E74+F74)</f>
        <v>238228</v>
      </c>
      <c r="H74" s="60"/>
    </row>
    <row r="75" spans="1:8" ht="15">
      <c r="A75" s="198"/>
      <c r="B75" s="214" t="s">
        <v>437</v>
      </c>
      <c r="C75" s="203">
        <v>260047</v>
      </c>
      <c r="D75" s="203">
        <v>-22317</v>
      </c>
      <c r="E75" s="203">
        <f>SUM(C75+D75)</f>
        <v>237730</v>
      </c>
      <c r="F75" s="203">
        <v>-6000</v>
      </c>
      <c r="G75" s="203">
        <f>SUM(E75+F75)</f>
        <v>231730</v>
      </c>
      <c r="H75" s="60"/>
    </row>
    <row r="76" spans="1:8" ht="15">
      <c r="A76" s="198"/>
      <c r="B76" s="214" t="s">
        <v>438</v>
      </c>
      <c r="C76" s="203">
        <v>386796</v>
      </c>
      <c r="D76" s="203">
        <v>-100249</v>
      </c>
      <c r="E76" s="203">
        <f>SUM(C76+D76)</f>
        <v>286547</v>
      </c>
      <c r="F76" s="203">
        <v>-85000</v>
      </c>
      <c r="G76" s="203">
        <f>SUM(E76+F76)</f>
        <v>201547</v>
      </c>
      <c r="H76" s="60"/>
    </row>
    <row r="77" spans="1:8" ht="15">
      <c r="A77" s="198"/>
      <c r="B77" s="214" t="s">
        <v>439</v>
      </c>
      <c r="C77" s="203">
        <v>343521</v>
      </c>
      <c r="D77" s="203">
        <v>-241346</v>
      </c>
      <c r="E77" s="203">
        <f>SUM(C77+D77)</f>
        <v>102175</v>
      </c>
      <c r="F77" s="203">
        <v>-74000</v>
      </c>
      <c r="G77" s="203">
        <f>SUM(E77+F77)</f>
        <v>28175</v>
      </c>
      <c r="H77" s="60"/>
    </row>
    <row r="78" spans="1:8" ht="15">
      <c r="A78" s="198"/>
      <c r="B78" s="198"/>
      <c r="C78" s="198"/>
      <c r="D78" s="198"/>
      <c r="E78" s="198"/>
      <c r="F78" s="198"/>
      <c r="G78" s="198"/>
      <c r="H78" s="60"/>
    </row>
    <row r="79" spans="1:8" ht="15.75">
      <c r="A79" s="198"/>
      <c r="B79" s="198"/>
      <c r="C79" s="198">
        <f>SUM(C74:C78)</f>
        <v>1498811</v>
      </c>
      <c r="D79" s="213" t="s">
        <v>440</v>
      </c>
      <c r="E79" s="198">
        <f>SUM(E74:E78)</f>
        <v>924680</v>
      </c>
      <c r="F79" s="213" t="s">
        <v>440</v>
      </c>
      <c r="G79" s="198">
        <f>SUM(G74:G77)</f>
        <v>699680</v>
      </c>
      <c r="H79" s="60"/>
    </row>
    <row r="80" spans="1:8" ht="15">
      <c r="A80" s="198"/>
      <c r="B80" s="198"/>
      <c r="C80" s="198"/>
      <c r="D80" s="198"/>
      <c r="E80" s="198"/>
      <c r="F80" s="198"/>
      <c r="G80" s="198"/>
      <c r="H80" s="60"/>
    </row>
    <row r="81" spans="1:8" ht="15">
      <c r="A81" s="198"/>
      <c r="B81" s="198"/>
      <c r="C81" s="198"/>
      <c r="D81" s="198"/>
      <c r="E81" s="198"/>
      <c r="F81" s="198"/>
      <c r="G81" s="198"/>
      <c r="H81" s="60"/>
    </row>
    <row r="82" spans="1:8" ht="15">
      <c r="A82" s="198"/>
      <c r="B82" s="198"/>
      <c r="C82" s="198"/>
      <c r="D82" s="198"/>
      <c r="E82" s="198"/>
      <c r="F82" s="198"/>
      <c r="G82" s="198"/>
      <c r="H82" s="60"/>
    </row>
    <row r="83" spans="1:8" ht="15.75">
      <c r="A83" s="198"/>
      <c r="B83" s="198"/>
      <c r="C83" s="198"/>
      <c r="D83" s="198"/>
      <c r="E83" s="198"/>
      <c r="F83" s="213"/>
      <c r="G83" s="198"/>
      <c r="H83" s="60"/>
    </row>
    <row r="84" spans="1:8" ht="15">
      <c r="A84" s="198"/>
      <c r="B84" s="198"/>
      <c r="C84" s="198"/>
      <c r="D84" s="198"/>
      <c r="E84" s="198"/>
      <c r="F84" s="198"/>
      <c r="G84" s="198"/>
      <c r="H84" s="60"/>
    </row>
    <row r="85" spans="1:8" ht="15">
      <c r="A85" s="198"/>
      <c r="B85" s="198"/>
      <c r="C85" s="198"/>
      <c r="D85" s="198"/>
      <c r="E85" s="198"/>
      <c r="F85" s="198"/>
      <c r="G85" s="198"/>
      <c r="H85" s="60"/>
    </row>
    <row r="86" spans="1:8" ht="15">
      <c r="A86" s="198"/>
      <c r="B86" s="198"/>
      <c r="C86" s="198"/>
      <c r="D86" s="198"/>
      <c r="E86" s="198"/>
      <c r="F86" s="198"/>
      <c r="G86" s="198"/>
      <c r="H86" s="60"/>
    </row>
    <row r="87" spans="1:8" ht="15">
      <c r="A87" s="203"/>
      <c r="B87" s="203"/>
      <c r="C87" s="203"/>
      <c r="D87" s="203"/>
      <c r="E87" s="203"/>
      <c r="F87" s="203"/>
      <c r="G87" s="203"/>
      <c r="H87" s="60"/>
    </row>
    <row r="88" spans="1:8" ht="15">
      <c r="A88" s="198"/>
      <c r="B88" s="198"/>
      <c r="C88" s="198"/>
      <c r="D88" s="198"/>
      <c r="E88" s="198"/>
      <c r="F88" s="198"/>
      <c r="G88" s="198"/>
      <c r="H88" s="60"/>
    </row>
    <row r="89" spans="1:8" ht="15">
      <c r="A89" s="198"/>
      <c r="B89" s="214"/>
      <c r="C89" s="203"/>
      <c r="D89" s="203"/>
      <c r="E89" s="203"/>
      <c r="F89" s="203"/>
      <c r="G89" s="203"/>
      <c r="H89" s="60"/>
    </row>
    <row r="90" spans="1:8" ht="15">
      <c r="A90" s="198"/>
      <c r="B90" s="214"/>
      <c r="C90" s="203"/>
      <c r="D90" s="203"/>
      <c r="E90" s="203"/>
      <c r="F90" s="203"/>
      <c r="G90" s="203"/>
      <c r="H90" s="60"/>
    </row>
    <row r="91" spans="1:8" ht="15">
      <c r="A91" s="198"/>
      <c r="B91" s="214"/>
      <c r="C91" s="203"/>
      <c r="D91" s="203"/>
      <c r="E91" s="203"/>
      <c r="F91" s="203"/>
      <c r="G91" s="203"/>
      <c r="H91" s="60"/>
    </row>
    <row r="92" spans="1:8" ht="15">
      <c r="A92" s="198"/>
      <c r="B92" s="214"/>
      <c r="C92" s="203"/>
      <c r="D92" s="203"/>
      <c r="E92" s="203"/>
      <c r="F92" s="203"/>
      <c r="G92" s="203"/>
      <c r="H92" s="60"/>
    </row>
    <row r="93" spans="1:8" ht="15">
      <c r="A93" s="198"/>
      <c r="B93" s="198"/>
      <c r="C93" s="198"/>
      <c r="D93" s="198"/>
      <c r="E93" s="198"/>
      <c r="F93" s="198"/>
      <c r="G93" s="198"/>
      <c r="H93" s="60"/>
    </row>
    <row r="94" spans="1:8" ht="15">
      <c r="A94" s="198"/>
      <c r="B94" s="198"/>
      <c r="C94" s="198"/>
      <c r="D94" s="198"/>
      <c r="E94" s="198"/>
      <c r="F94" s="198"/>
      <c r="G94" s="198"/>
      <c r="H94" s="60"/>
    </row>
    <row r="95" spans="1:8" ht="15">
      <c r="A95" s="198"/>
      <c r="B95" s="198"/>
      <c r="C95" s="198"/>
      <c r="D95" s="198"/>
      <c r="E95" s="198"/>
      <c r="F95" s="198"/>
      <c r="G95" s="198"/>
      <c r="H95" s="60"/>
    </row>
    <row r="96" spans="1:8" ht="15">
      <c r="A96" s="198"/>
      <c r="B96" s="198"/>
      <c r="C96" s="198"/>
      <c r="D96" s="198"/>
      <c r="E96" s="198"/>
      <c r="F96" s="198"/>
      <c r="G96" s="198"/>
      <c r="H96" s="60"/>
    </row>
    <row r="97" spans="1:8" ht="15">
      <c r="A97" s="198"/>
      <c r="B97" s="198"/>
      <c r="C97" s="198"/>
      <c r="D97" s="198"/>
      <c r="E97" s="198"/>
      <c r="F97" s="198"/>
      <c r="G97" s="198"/>
      <c r="H97" s="60"/>
    </row>
    <row r="98" spans="1:8" ht="15">
      <c r="A98" s="198"/>
      <c r="B98" s="198"/>
      <c r="C98" s="198"/>
      <c r="D98" s="198"/>
      <c r="E98" s="198"/>
      <c r="F98" s="198"/>
      <c r="G98" s="198"/>
      <c r="H98" s="60"/>
    </row>
    <row r="99" spans="1:8" ht="15">
      <c r="A99" s="198"/>
      <c r="B99" s="198"/>
      <c r="C99" s="198"/>
      <c r="D99" s="198"/>
      <c r="E99" s="198"/>
      <c r="F99" s="198"/>
      <c r="G99" s="198"/>
      <c r="H99" s="60"/>
    </row>
    <row r="100" spans="1:8" ht="15">
      <c r="A100" s="198"/>
      <c r="B100" s="198"/>
      <c r="C100" s="198"/>
      <c r="D100" s="198"/>
      <c r="E100" s="198"/>
      <c r="F100" s="198"/>
      <c r="G100" s="198"/>
      <c r="H100" s="60"/>
    </row>
    <row r="101" spans="1:8" ht="15">
      <c r="A101" s="198"/>
      <c r="B101" s="198"/>
      <c r="C101" s="198"/>
      <c r="D101" s="198"/>
      <c r="E101" s="198"/>
      <c r="F101" s="198"/>
      <c r="G101" s="198"/>
      <c r="H101" s="60"/>
    </row>
    <row r="102" spans="1:8" ht="15">
      <c r="A102" s="198"/>
      <c r="B102" s="198"/>
      <c r="C102" s="198"/>
      <c r="D102" s="198"/>
      <c r="E102" s="198"/>
      <c r="F102" s="198"/>
      <c r="G102" s="198"/>
      <c r="H102" s="60"/>
    </row>
    <row r="103" spans="1:8" ht="15">
      <c r="A103" s="198"/>
      <c r="B103" s="198"/>
      <c r="C103" s="198"/>
      <c r="D103" s="198"/>
      <c r="E103" s="198"/>
      <c r="F103" s="198"/>
      <c r="G103" s="198"/>
      <c r="H103" s="60"/>
    </row>
    <row r="104" spans="1:8" ht="15">
      <c r="A104" s="198"/>
      <c r="B104" s="198"/>
      <c r="C104" s="198"/>
      <c r="D104" s="198"/>
      <c r="E104" s="198"/>
      <c r="F104" s="198"/>
      <c r="G104" s="198"/>
      <c r="H104" s="60"/>
    </row>
    <row r="105" spans="1:8" ht="15">
      <c r="A105" s="198"/>
      <c r="B105" s="198"/>
      <c r="C105" s="198"/>
      <c r="D105" s="198"/>
      <c r="E105" s="198"/>
      <c r="F105" s="198"/>
      <c r="G105" s="198"/>
      <c r="H105" s="60"/>
    </row>
    <row r="106" spans="1:8" ht="15">
      <c r="A106" s="198"/>
      <c r="B106" s="198"/>
      <c r="C106" s="198"/>
      <c r="D106" s="198"/>
      <c r="E106" s="198"/>
      <c r="F106" s="198"/>
      <c r="G106" s="198"/>
      <c r="H106" s="60"/>
    </row>
    <row r="107" spans="1:8" ht="15">
      <c r="A107" s="198"/>
      <c r="B107" s="198"/>
      <c r="C107" s="198"/>
      <c r="D107" s="198"/>
      <c r="E107" s="198"/>
      <c r="F107" s="198"/>
      <c r="G107" s="198"/>
      <c r="H107" s="60"/>
    </row>
    <row r="108" spans="1:8" ht="15">
      <c r="A108" s="198"/>
      <c r="B108" s="198"/>
      <c r="C108" s="198"/>
      <c r="D108" s="198"/>
      <c r="E108" s="198"/>
      <c r="F108" s="198"/>
      <c r="G108" s="198"/>
      <c r="H108" s="60"/>
    </row>
    <row r="109" spans="1:8" ht="15">
      <c r="A109" s="198"/>
      <c r="B109" s="198"/>
      <c r="C109" s="198"/>
      <c r="D109" s="198"/>
      <c r="E109" s="198"/>
      <c r="F109" s="198"/>
      <c r="G109" s="198"/>
      <c r="H109" s="60"/>
    </row>
    <row r="110" spans="1:8" ht="15">
      <c r="A110" s="198"/>
      <c r="B110" s="198"/>
      <c r="C110" s="198"/>
      <c r="D110" s="198"/>
      <c r="E110" s="198"/>
      <c r="F110" s="198"/>
      <c r="G110" s="198"/>
      <c r="H110" s="60"/>
    </row>
    <row r="111" spans="1:8" ht="15">
      <c r="A111" s="198"/>
      <c r="B111" s="198"/>
      <c r="C111" s="198"/>
      <c r="D111" s="198"/>
      <c r="E111" s="198"/>
      <c r="F111" s="198"/>
      <c r="G111" s="198"/>
      <c r="H111" s="60"/>
    </row>
    <row r="112" spans="1:8" ht="15">
      <c r="A112" s="198"/>
      <c r="B112" s="198"/>
      <c r="C112" s="198"/>
      <c r="D112" s="198"/>
      <c r="E112" s="198"/>
      <c r="F112" s="198"/>
      <c r="G112" s="198"/>
      <c r="H112" s="60"/>
    </row>
    <row r="113" spans="1:8" ht="15">
      <c r="A113" s="198"/>
      <c r="B113" s="198"/>
      <c r="C113" s="198"/>
      <c r="D113" s="198"/>
      <c r="E113" s="198"/>
      <c r="F113" s="198"/>
      <c r="G113" s="198"/>
      <c r="H113" s="60"/>
    </row>
    <row r="114" spans="1:8" ht="15">
      <c r="A114" s="198"/>
      <c r="B114" s="198"/>
      <c r="C114" s="198"/>
      <c r="D114" s="198"/>
      <c r="E114" s="198"/>
      <c r="F114" s="198"/>
      <c r="G114" s="198"/>
      <c r="H114" s="60"/>
    </row>
    <row r="115" spans="1:8" ht="15">
      <c r="A115" s="198"/>
      <c r="B115" s="198"/>
      <c r="C115" s="198"/>
      <c r="D115" s="198"/>
      <c r="E115" s="198"/>
      <c r="F115" s="198"/>
      <c r="G115" s="198"/>
      <c r="H115" s="60"/>
    </row>
    <row r="116" spans="1:8" ht="15">
      <c r="A116" s="198"/>
      <c r="B116" s="198"/>
      <c r="C116" s="198"/>
      <c r="D116" s="198"/>
      <c r="E116" s="198"/>
      <c r="F116" s="198"/>
      <c r="G116" s="198"/>
      <c r="H116" s="60"/>
    </row>
    <row r="117" spans="1:8" ht="15">
      <c r="A117" s="198"/>
      <c r="B117" s="198"/>
      <c r="C117" s="198"/>
      <c r="D117" s="198"/>
      <c r="E117" s="198"/>
      <c r="F117" s="198"/>
      <c r="G117" s="198"/>
      <c r="H117" s="60"/>
    </row>
    <row r="118" spans="1:8" ht="15">
      <c r="A118" s="198"/>
      <c r="B118" s="198"/>
      <c r="C118" s="198"/>
      <c r="D118" s="198"/>
      <c r="E118" s="198"/>
      <c r="F118" s="198"/>
      <c r="G118" s="198"/>
      <c r="H118" s="60"/>
    </row>
    <row r="119" spans="1:8" ht="15">
      <c r="A119" s="198"/>
      <c r="B119" s="198"/>
      <c r="C119" s="198"/>
      <c r="D119" s="198"/>
      <c r="E119" s="198"/>
      <c r="F119" s="198"/>
      <c r="G119" s="198"/>
      <c r="H119" s="60"/>
    </row>
    <row r="120" spans="1:8" ht="15">
      <c r="A120" s="198"/>
      <c r="B120" s="198"/>
      <c r="C120" s="198"/>
      <c r="D120" s="198"/>
      <c r="E120" s="198"/>
      <c r="F120" s="198"/>
      <c r="G120" s="198"/>
      <c r="H120" s="60"/>
    </row>
    <row r="121" spans="1:8" ht="15">
      <c r="A121" s="198"/>
      <c r="B121" s="198"/>
      <c r="C121" s="198"/>
      <c r="D121" s="198"/>
      <c r="E121" s="198"/>
      <c r="F121" s="198"/>
      <c r="G121" s="198"/>
      <c r="H121" s="60"/>
    </row>
    <row r="122" spans="1:8" ht="15">
      <c r="A122" s="198"/>
      <c r="B122" s="198"/>
      <c r="C122" s="198"/>
      <c r="D122" s="198"/>
      <c r="E122" s="198"/>
      <c r="F122" s="198"/>
      <c r="G122" s="198"/>
      <c r="H122" s="60"/>
    </row>
    <row r="123" spans="1:8" ht="15">
      <c r="A123" s="198"/>
      <c r="B123" s="198"/>
      <c r="C123" s="198"/>
      <c r="D123" s="198"/>
      <c r="E123" s="198"/>
      <c r="F123" s="198"/>
      <c r="G123" s="198"/>
      <c r="H123" s="60"/>
    </row>
    <row r="124" spans="1:8" ht="15">
      <c r="A124" s="198"/>
      <c r="B124" s="198"/>
      <c r="C124" s="198"/>
      <c r="D124" s="198"/>
      <c r="E124" s="198"/>
      <c r="F124" s="198"/>
      <c r="G124" s="198"/>
      <c r="H124" s="60"/>
    </row>
    <row r="125" spans="1:8" ht="15">
      <c r="A125" s="198"/>
      <c r="B125" s="198"/>
      <c r="C125" s="198"/>
      <c r="D125" s="198"/>
      <c r="E125" s="198"/>
      <c r="F125" s="198"/>
      <c r="G125" s="198"/>
      <c r="H125" s="60"/>
    </row>
    <row r="126" spans="1:8" ht="15">
      <c r="A126" s="198"/>
      <c r="B126" s="198"/>
      <c r="C126" s="198"/>
      <c r="D126" s="198"/>
      <c r="E126" s="198"/>
      <c r="F126" s="198"/>
      <c r="G126" s="198"/>
      <c r="H126" s="60"/>
    </row>
    <row r="127" spans="1:8" ht="15">
      <c r="A127" s="198"/>
      <c r="B127" s="198"/>
      <c r="C127" s="198"/>
      <c r="D127" s="198"/>
      <c r="E127" s="198"/>
      <c r="F127" s="198"/>
      <c r="G127" s="198"/>
      <c r="H127" s="60"/>
    </row>
    <row r="128" spans="1:8" ht="15">
      <c r="A128" s="198"/>
      <c r="B128" s="198"/>
      <c r="C128" s="198"/>
      <c r="D128" s="198"/>
      <c r="E128" s="198"/>
      <c r="F128" s="198"/>
      <c r="G128" s="198"/>
      <c r="H128" s="60"/>
    </row>
  </sheetData>
  <sheetProtection selectLockedCells="1" selectUnlockedCells="1"/>
  <printOptions/>
  <pageMargins left="0.25" right="0.25" top="0.75" bottom="0.5" header="0.5" footer="0.5118055555555555"/>
  <pageSetup horizontalDpi="300" verticalDpi="300" orientation="landscape" r:id="rId1"/>
  <headerFooter alignWithMargins="0">
    <oddHeader>&amp;LEnd of Year Fund Balance Calculations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1:IV16384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</dc:creator>
  <cp:keywords/>
  <dc:description/>
  <cp:lastModifiedBy>Ann</cp:lastModifiedBy>
  <cp:lastPrinted>2015-11-30T18:59:59Z</cp:lastPrinted>
  <dcterms:created xsi:type="dcterms:W3CDTF">2015-10-29T18:12:00Z</dcterms:created>
  <dcterms:modified xsi:type="dcterms:W3CDTF">2015-12-10T19:19:53Z</dcterms:modified>
  <cp:category/>
  <cp:version/>
  <cp:contentType/>
  <cp:contentStatus/>
</cp:coreProperties>
</file>